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下载\"/>
    </mc:Choice>
  </mc:AlternateContent>
  <bookViews>
    <workbookView windowWidth="27945" windowHeight="14175"/>
  </bookViews>
  <sheets>
    <sheet name="报价明细表" sheetId="4" r:id="rId1"/>
  </sheets>
  <definedNames>
    <definedName name="_xlnm._FilterDatabase" localSheetId="0" hidden="1">报价明细表!$A$3:$K$48</definedName>
    <definedName name="_xlnm.Print_Titles" localSheetId="0">报价明细表!$3:$3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0" name="ID_8CB5BD4682534B72B1F0D871ECF3F1B1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5200" y="4838700"/>
          <a:ext cx="1365250" cy="340995"/>
        </a:xfrm>
        <a:prstGeom prst="rect">
          <a:avLst/>
        </a:prstGeom>
      </xdr:spPr>
    </xdr:pic>
  </etc:cellImage>
  <etc:cellImage>
    <xdr:pic>
      <xdr:nvPicPr>
        <xdr:cNvPr id="2" name="ID_225C6FD15062409EA6254269EA53DC08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2025" y="5147310"/>
          <a:ext cx="1365250" cy="340995"/>
        </a:xfrm>
        <a:prstGeom prst="rect">
          <a:avLst/>
        </a:prstGeom>
      </xdr:spPr>
    </xdr:pic>
  </etc:cellImage>
  <etc:cellImage>
    <xdr:pic>
      <xdr:nvPicPr>
        <xdr:cNvPr id="38" name="ID_C5D6CCF34BF74C82997FA884C2B96DAD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0" y="70732015"/>
          <a:ext cx="1365250" cy="838835"/>
        </a:xfrm>
        <a:prstGeom prst="rect">
          <a:avLst/>
        </a:prstGeom>
      </xdr:spPr>
    </xdr:pic>
  </etc:cellImage>
  <etc:cellImage>
    <xdr:pic>
      <xdr:nvPicPr>
        <xdr:cNvPr id="36" name="ID_4B234D42486F417385C62A24B3D2082D"/>
        <xdr:cNvPicPr>
          <a:picLocks noChangeAspect="1"/>
        </xdr:cNvPicPr>
      </xdr:nvPicPr>
      <xdr:blipFill>
        <a:blip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0" y="68290440"/>
          <a:ext cx="1365250" cy="845185"/>
        </a:xfrm>
        <a:prstGeom prst="rect">
          <a:avLst/>
        </a:prstGeom>
      </xdr:spPr>
    </xdr:pic>
  </etc:cellImage>
  <etc:cellImage>
    <xdr:pic>
      <xdr:nvPicPr>
        <xdr:cNvPr id="34" name="ID_51961DE7BE6B447A95040C4ED4B0FD25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0" y="65876170"/>
          <a:ext cx="1365250" cy="796925"/>
        </a:xfrm>
        <a:prstGeom prst="rect">
          <a:avLst/>
        </a:prstGeom>
      </xdr:spPr>
    </xdr:pic>
  </etc:cellImage>
  <etc:cellImage>
    <xdr:pic>
      <xdr:nvPicPr>
        <xdr:cNvPr id="32" name="ID_188D15E8EFA14D0DBC61BD18BE0C45E4"/>
        <xdr:cNvPicPr>
          <a:picLocks noChangeAspect="1"/>
        </xdr:cNvPicPr>
      </xdr:nvPicPr>
      <xdr:blipFill>
        <a:blip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0" y="60568205"/>
          <a:ext cx="1365250" cy="1659255"/>
        </a:xfrm>
        <a:prstGeom prst="rect">
          <a:avLst/>
        </a:prstGeom>
      </xdr:spPr>
    </xdr:pic>
  </etc:cellImage>
  <etc:cellImage>
    <xdr:pic>
      <xdr:nvPicPr>
        <xdr:cNvPr id="30" name="ID_1F4367DA82024B4685184CBACB5F4076"/>
        <xdr:cNvPicPr>
          <a:picLocks noChangeAspect="1"/>
        </xdr:cNvPicPr>
      </xdr:nvPicPr>
      <xdr:blipFill>
        <a:blip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0" y="63392050"/>
          <a:ext cx="1365250" cy="888365"/>
        </a:xfrm>
        <a:prstGeom prst="rect">
          <a:avLst/>
        </a:prstGeom>
      </xdr:spPr>
    </xdr:pic>
  </etc:cellImage>
  <etc:cellImage>
    <xdr:pic>
      <xdr:nvPicPr>
        <xdr:cNvPr id="28" name="ID_D207C074EB9948C19C4A7630FB8954ED"/>
        <xdr:cNvPicPr>
          <a:picLocks noChangeAspect="1"/>
        </xdr:cNvPicPr>
      </xdr:nvPicPr>
      <xdr:blipFill>
        <a:blip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0" y="43906440"/>
          <a:ext cx="1365250" cy="845185"/>
        </a:xfrm>
        <a:prstGeom prst="rect">
          <a:avLst/>
        </a:prstGeom>
      </xdr:spPr>
    </xdr:pic>
  </etc:cellImage>
  <etc:cellImage>
    <xdr:pic>
      <xdr:nvPicPr>
        <xdr:cNvPr id="26" name="ID_3E4D03DBCC574A028A7D071E6AFB8693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0" y="46348015"/>
          <a:ext cx="1365250" cy="838835"/>
        </a:xfrm>
        <a:prstGeom prst="rect">
          <a:avLst/>
        </a:prstGeom>
      </xdr:spPr>
    </xdr:pic>
  </etc:cellImage>
  <etc:cellImage>
    <xdr:pic>
      <xdr:nvPicPr>
        <xdr:cNvPr id="24" name="ID_F5A6A840895C44D08A5FCA38B0D20A71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0" y="41492170"/>
          <a:ext cx="1365250" cy="796925"/>
        </a:xfrm>
        <a:prstGeom prst="rect">
          <a:avLst/>
        </a:prstGeom>
      </xdr:spPr>
    </xdr:pic>
  </etc:cellImage>
  <etc:cellImage>
    <xdr:pic>
      <xdr:nvPicPr>
        <xdr:cNvPr id="22" name="ID_9BE944350CB140BAA92FF755193AF560"/>
        <xdr:cNvPicPr>
          <a:picLocks noChangeAspect="1"/>
        </xdr:cNvPicPr>
      </xdr:nvPicPr>
      <xdr:blipFill>
        <a:blip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0" y="36184205"/>
          <a:ext cx="1365250" cy="1659255"/>
        </a:xfrm>
        <a:prstGeom prst="rect">
          <a:avLst/>
        </a:prstGeom>
      </xdr:spPr>
    </xdr:pic>
  </etc:cellImage>
  <etc:cellImage>
    <xdr:pic>
      <xdr:nvPicPr>
        <xdr:cNvPr id="18" name="ID_E52A77ED79AD48F4A3ED244CB51BB960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316480" y="72383650"/>
          <a:ext cx="1196340" cy="24193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6" name="ID_32E36A1BFFB444A5BD774B92649285D0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316480" y="55314850"/>
          <a:ext cx="1196340" cy="24193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4" name="ID_C5F6523745534E35B7D7A28911121B0F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316480" y="52876450"/>
          <a:ext cx="1196340" cy="24193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2" name="ID_8E2F458277D0486884DEB431D53B575A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316480" y="50438050"/>
          <a:ext cx="1196340" cy="24193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8" name="ID_657FB4C41051429F8FE4870424FCFF19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635" y="30981650"/>
          <a:ext cx="1249045" cy="2311400"/>
        </a:xfrm>
        <a:prstGeom prst="rect">
          <a:avLst/>
        </a:prstGeom>
      </xdr:spPr>
    </xdr:pic>
  </etc:cellImage>
  <etc:cellImage>
    <xdr:pic>
      <xdr:nvPicPr>
        <xdr:cNvPr id="6" name="ID_F01E16607A554DF29C9103080DC2F9EC"/>
        <xdr:cNvPicPr>
          <a:picLocks noChangeAspect="1"/>
        </xdr:cNvPicPr>
      </xdr:nvPicPr>
      <xdr:blipFill>
        <a:blip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0" y="21303615"/>
          <a:ext cx="1365250" cy="2159635"/>
        </a:xfrm>
        <a:prstGeom prst="rect">
          <a:avLst/>
        </a:prstGeom>
      </xdr:spPr>
    </xdr:pic>
  </etc:cellImage>
  <etc:cellImage>
    <xdr:pic>
      <xdr:nvPicPr>
        <xdr:cNvPr id="4" name="ID_5DD6D50F8FE64FA182F93275E4536630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2178050" y="2618105"/>
          <a:ext cx="1473200" cy="52260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1" name="ID_2601533758A747589802ACA46A055901"/>
        <xdr:cNvPicPr>
          <a:picLocks noChangeAspect="1"/>
        </xdr:cNvPicPr>
      </xdr:nvPicPr>
      <xdr:blipFill>
        <a:blip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0280" y="74872850"/>
          <a:ext cx="1341755" cy="2311400"/>
        </a:xfrm>
        <a:prstGeom prst="rect">
          <a:avLst/>
        </a:prstGeom>
      </xdr:spPr>
    </xdr:pic>
  </etc:cellImage>
  <etc:cellImage>
    <xdr:pic>
      <xdr:nvPicPr>
        <xdr:cNvPr id="31" name="ID_12476B6956ED4F4990016F0C1E36C1EA"/>
        <xdr:cNvPicPr>
          <a:picLocks noChangeAspect="1"/>
        </xdr:cNvPicPr>
      </xdr:nvPicPr>
      <xdr:blipFill>
        <a:blip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2525" y="48050450"/>
          <a:ext cx="977265" cy="2311400"/>
        </a:xfrm>
        <a:prstGeom prst="rect">
          <a:avLst/>
        </a:prstGeom>
      </xdr:spPr>
    </xdr:pic>
  </etc:cellImage>
  <etc:cellImage>
    <xdr:pic>
      <xdr:nvPicPr>
        <xdr:cNvPr id="29" name="ID_337804C0A0084D9CAF76E13E313955E2"/>
        <xdr:cNvPicPr>
          <a:picLocks noChangeAspect="1"/>
        </xdr:cNvPicPr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0" y="14669770"/>
          <a:ext cx="1365250" cy="796925"/>
        </a:xfrm>
        <a:prstGeom prst="rect">
          <a:avLst/>
        </a:prstGeom>
      </xdr:spPr>
    </xdr:pic>
  </etc:cellImage>
  <etc:cellImage>
    <xdr:pic>
      <xdr:nvPicPr>
        <xdr:cNvPr id="25" name="ID_C5C846616B524B44B3235629ECE19187"/>
        <xdr:cNvPicPr>
          <a:picLocks noChangeAspect="1"/>
        </xdr:cNvPicPr>
      </xdr:nvPicPr>
      <xdr:blipFill>
        <a:blip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0" y="17084040"/>
          <a:ext cx="1365250" cy="845185"/>
        </a:xfrm>
        <a:prstGeom prst="rect">
          <a:avLst/>
        </a:prstGeom>
      </xdr:spPr>
    </xdr:pic>
  </etc:cellImage>
  <etc:cellImage>
    <xdr:pic>
      <xdr:nvPicPr>
        <xdr:cNvPr id="23" name="ID_9D20423FD5A64C8BAF12BAE93EAEF87F"/>
        <xdr:cNvPicPr>
          <a:picLocks noChangeAspect="1"/>
        </xdr:cNvPicPr>
      </xdr:nvPicPr>
      <xdr:blipFill>
        <a:blip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0" y="11800205"/>
          <a:ext cx="1365250" cy="1659255"/>
        </a:xfrm>
        <a:prstGeom prst="rect">
          <a:avLst/>
        </a:prstGeom>
      </xdr:spPr>
    </xdr:pic>
  </etc:cellImage>
  <etc:cellImage>
    <xdr:pic>
      <xdr:nvPicPr>
        <xdr:cNvPr id="5" name="ID_32A20D6DB13D4B1BA1CFF80D3BDACE91"/>
        <xdr:cNvPicPr>
          <a:picLocks noChangeAspect="1"/>
        </xdr:cNvPicPr>
      </xdr:nvPicPr>
      <xdr:blipFill>
        <a:blip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0" y="19288760"/>
          <a:ext cx="1365250" cy="1312545"/>
        </a:xfrm>
        <a:prstGeom prst="rect">
          <a:avLst/>
        </a:prstGeom>
      </xdr:spPr>
    </xdr:pic>
  </etc:cellImage>
  <etc:cellImage>
    <xdr:pic>
      <xdr:nvPicPr>
        <xdr:cNvPr id="7" name="ID_FEAD7624921C420D840163DC7AE327CB"/>
        <xdr:cNvPicPr>
          <a:picLocks noChangeAspect="1"/>
        </xdr:cNvPicPr>
      </xdr:nvPicPr>
      <xdr:blipFill>
        <a:blip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0" y="23829010"/>
          <a:ext cx="1365250" cy="1985645"/>
        </a:xfrm>
        <a:prstGeom prst="rect">
          <a:avLst/>
        </a:prstGeom>
      </xdr:spPr>
    </xdr:pic>
  </etc:cellImage>
  <etc:cellImage>
    <xdr:pic>
      <xdr:nvPicPr>
        <xdr:cNvPr id="9" name="ID_DBA3A3B877C2452F8F17C3CA6986F55A"/>
        <xdr:cNvPicPr>
          <a:picLocks noChangeAspect="1"/>
        </xdr:cNvPicPr>
      </xdr:nvPicPr>
      <xdr:blipFill>
        <a:blip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0" y="26180415"/>
          <a:ext cx="1365250" cy="2159635"/>
        </a:xfrm>
        <a:prstGeom prst="rect">
          <a:avLst/>
        </a:prstGeom>
      </xdr:spPr>
    </xdr:pic>
  </etc:cellImage>
  <etc:cellImage>
    <xdr:pic>
      <xdr:nvPicPr>
        <xdr:cNvPr id="11" name="ID_7A65BF9D880345F4B38FEBBF903AC238"/>
        <xdr:cNvPicPr>
          <a:picLocks noChangeAspect="1"/>
        </xdr:cNvPicPr>
      </xdr:nvPicPr>
      <xdr:blipFill>
        <a:blip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635" y="28543250"/>
          <a:ext cx="1249045" cy="2311400"/>
        </a:xfrm>
        <a:prstGeom prst="rect">
          <a:avLst/>
        </a:prstGeom>
      </xdr:spPr>
    </xdr:pic>
  </etc:cellImage>
  <etc:cellImage>
    <xdr:pic>
      <xdr:nvPicPr>
        <xdr:cNvPr id="13" name="ID_EE43943007AB4E26AAF7855CB222F8DB"/>
        <xdr:cNvPicPr>
          <a:picLocks noChangeAspect="1"/>
        </xdr:cNvPicPr>
      </xdr:nvPicPr>
      <xdr:blipFill>
        <a:blip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5220" y="33420050"/>
          <a:ext cx="1031875" cy="2311400"/>
        </a:xfrm>
        <a:prstGeom prst="rect">
          <a:avLst/>
        </a:prstGeom>
      </xdr:spPr>
    </xdr:pic>
  </etc:cellImage>
  <etc:cellImage>
    <xdr:pic>
      <xdr:nvPicPr>
        <xdr:cNvPr id="15" name="ID_63E25B3829FE402A8CF04532547C5EAD"/>
        <xdr:cNvPicPr>
          <a:picLocks noChangeAspect="1"/>
        </xdr:cNvPicPr>
      </xdr:nvPicPr>
      <xdr:blipFill>
        <a:blip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0" y="39008050"/>
          <a:ext cx="1365250" cy="888365"/>
        </a:xfrm>
        <a:prstGeom prst="rect">
          <a:avLst/>
        </a:prstGeom>
      </xdr:spPr>
    </xdr:pic>
  </etc:cellImage>
  <etc:cellImage>
    <xdr:pic>
      <xdr:nvPicPr>
        <xdr:cNvPr id="17" name="ID_E0652AB698174982B6D12C7A698F367B"/>
        <xdr:cNvPicPr>
          <a:picLocks noChangeAspect="1"/>
        </xdr:cNvPicPr>
      </xdr:nvPicPr>
      <xdr:blipFill>
        <a:blip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0" y="7308850"/>
          <a:ext cx="1365250" cy="888365"/>
        </a:xfrm>
        <a:prstGeom prst="rect">
          <a:avLst/>
        </a:prstGeom>
      </xdr:spPr>
    </xdr:pic>
  </etc:cellImage>
  <etc:cellImage>
    <xdr:pic>
      <xdr:nvPicPr>
        <xdr:cNvPr id="19" name="ID_2DE905A88243488792CD4859091E3E86"/>
        <xdr:cNvPicPr>
          <a:picLocks noChangeAspect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8850" y="9772015"/>
          <a:ext cx="1365250" cy="838835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<sst xmlns="http://schemas.openxmlformats.org/spreadsheetml/2006/main" count="214" uniqueCount="103">
  <si>
    <t>报价表（填报黄色区域）</t>
  </si>
  <si>
    <t>序号</t>
  </si>
  <si>
    <t>楼层</t>
  </si>
  <si>
    <t>区域</t>
  </si>
  <si>
    <t>产品名称</t>
  </si>
  <si>
    <t>产品参考图片</t>
  </si>
  <si>
    <r>
      <rPr>
        <b/>
        <sz val="12"/>
        <color indexed="8"/>
        <rFont val="宋体"/>
        <charset val="134"/>
      </rPr>
      <t>规格</t>
    </r>
    <r>
      <rPr>
        <sz val="11"/>
        <color indexed="8"/>
        <rFont val="宋体"/>
        <charset val="134"/>
      </rPr>
      <t>(W*D*H)mm</t>
    </r>
  </si>
  <si>
    <t>数量</t>
  </si>
  <si>
    <t>单位</t>
  </si>
  <si>
    <t>单价（元）</t>
  </si>
  <si>
    <t>金额（元）</t>
  </si>
  <si>
    <t>材料及工艺描述</t>
  </si>
  <si>
    <t>二层手术室</t>
  </si>
  <si>
    <t>麻醉复苏</t>
  </si>
  <si>
    <t>定制柜</t>
  </si>
  <si>
    <t>4000*500*1288</t>
  </si>
  <si>
    <t>组</t>
  </si>
  <si>
    <t>1、主要材料：所有板件采用E0级实木多层板；柜台面采用医用级复合亚克力人造石，厚度≥12mm；
2、主要板材厚度：顶板、活动层板厚度为25mm，侧板、门板、背板、抽面厚度为16mm、+人造石面;
3、五金配置：阻尼门铰、三节路轨、拉手、连接件等；
4、封边：采用见光面为2.0mm厚全自动封边工艺，防水、防潮、不变色。</t>
  </si>
  <si>
    <t>▲提供以下检测报告，三节路轨符合：
（1）符合QB/T 4767-2014《家具用钢构件》、QB/T 2454-2013 《家具五金 抽屉导轨》、QB/T3826-1999《轻工产品金属镀层和化学处理层的耐腐蚀试验方法 中性盐雾试验(NSS)法》等标准；
（2）外观：塑料件、冲压件、铸造件检测合格；
（3）操作力：当承载能力M＜40kg时，推力或拉力≤50N检测合格；
（4）耐久性（80000次）检测合格；
（5）垂直向下静载荷（300N）检测合格；
（6）水平侧向静载荷（150N）检测合格；
（7）拉出安全性检测合格；猛关或猛开检测合格；下沉量检测合格；
（8）盐雾试验：中性盐雾（连续喷雾≥400小时），涂（镀）层本身的耐腐蚀等级≥9级（10级最好，0级最差）；涂（镀）层对基体的保护等级≥9级（10级最好，0级最差）；</t>
  </si>
  <si>
    <t>▲门铰符合：
（1）符合QB/T 4767-2014《家具用钢构件》、QB/T 3826-1999《轻工产品金属镀层和化学处理层的耐腐蚀试验方法 中性盐雾试验（NSS）法》、QB/T 2189-2013《家具五金 杯状暗铰链》等标准；
（2）外观：电镀件、冲压件、铸造件检测合格；
（3）操作力：在耐久性试验前后，具有自动关闭装置的杯状暗铰链的关闭力应大于0.5N检测合格；在耐久性试验前后，打开力和关闭力不应大于20N检测合格；
（4）垂直静载荷（30kg）检测合格；
（5）水平静载荷（70N）检测合格；
（6）耐久性（80000次）检测合格；
（7）下沉量不应大于3.0mm；
（8）盐雾试验：中性盐雾（连续喷雾≥400小时），涂（镀）层本身的耐腐蚀等级≥9级（10级最好，0级最差）；涂（镀）层对基体的保护等级≥9级（10级最好，0级最差）；</t>
  </si>
  <si>
    <t>护士站（含洗手柜）</t>
  </si>
  <si>
    <t>（5200+3400）800*1050</t>
  </si>
  <si>
    <r>
      <rPr>
        <sz val="9"/>
        <rFont val="宋体"/>
        <charset val="134"/>
      </rPr>
      <t>1、主要材料：挡板骨架和底座采用E0级实木多层板，面贴3mm中密度纤维板+防火板+316不锈钢踢脚板；其它板件为E0级实木多层板；
2、主要板材厚度：外侧板、面板、看台板厚度为25mm，其它板件为16mm；
3、挡板采用双层加厚型结构，分段制造，带隐藏式自锁结构，含走线系统；
4、功能配置：护士站主框架+高台框架+三抽柜+主机柜+单据柜+键盘架+水柜（</t>
    </r>
    <r>
      <rPr>
        <b/>
        <sz val="9"/>
        <rFont val="宋体"/>
        <charset val="134"/>
      </rPr>
      <t>不含水龙头</t>
    </r>
    <r>
      <rPr>
        <sz val="9"/>
        <rFont val="宋体"/>
        <charset val="134"/>
      </rPr>
      <t>），含人造石面；
5、五金配置：阻尼门铰、三节路轨、锁具、拉手、连接件等；
6、封边：采用见光面为2.0mm厚全自动封边工艺，防水、防潮、不变色。
7、按外围尺寸计算延米数量。</t>
    </r>
  </si>
  <si>
    <t>▲提供以下检测报告，护士站符合：
（1）符合GB/T 3324-2024《木家具通用技术条件》、GB 8624-2012《建筑材料及制品燃烧性能分级》、QB/T 2530-2023《木制柜》等标准；
（2）平整度≤0.20mm；位差度≤2.0mm；分缝≤2.0mm；抽屉下垂度≤20mm；抽屉摆动度≤15mm；底脚平稳性≤2.0mm；
（3）软硬质覆面人造板：外表应无干花、湿花，外表应无明显划痕、压痕、变色，外表应无鼓泡、鼓包、龟裂、分层，应无明显皱纹、疵点，检测合格；
（4）木工要求：人造板部件的非交接面应进行封边或涂饰处理，板件或部件在接触人体或贮物部位不应有毛刺、刃口或棱角，板件或部件的外表应光滑，倒棱、圆角、圆线应均匀一致，贴面、封边、包边不应出现脱胶、鼓泡或开裂现象，贴面应严密、平整，不应有明显透胶，零部件的结合应严密、牢固，各种配件、连接件安装不应有少件、透钉、漏钉(预留孔、选择孔除外)，各种配件安装应严密、平整、端正、牢固，结合处应无开裂或松动，检测合格；
（5）软、硬质覆面：耐冷热循环检测合格；耐干热应不低于3级(1级最好、5级最差)；耐湿热应不低于3级(1级最好、5级最差)；耐划痕检测合格；耐污染性能应不低于3级(5级最好、1级最差)；耐磨性应不低于3级(1级最好、5级最差)；抗冲击应不低于3级（1级最好，5级最差）；耐光色牢度≥4级；
（6）基本结构安全：正常使用时,可接触到的边、角都应进行倒圆、倒角、砂光或以其他合适的方式进行保护。倒圆半径应不小于0.5 mm。固定零部件的结合应牢固无松动,应无少件、透钉、漏钉。正常使用时,其他部件表面应无锐边、锐角。推拉构件应有防脱落装置或警示标识，标识内容的字体应不小于5号黑体字。检测合格；
（7）桌类强度和耐久性：水平静载荷试验检测合格，主桌面垂直静载荷试验检测合格，水平耐久性试验检测合格，垂直耐久性试验检测合格，跌落试验检测合格；
（8）桌类稳定性：垂直加载稳定性试验检测合格，垂直和水平加载稳定性试验检测合格；
（9）柜类强度和耐久性：搁板定位试验-水平向外的力试验检测合格；搁板定位试验-垂直向下的力试验检测合格；搁板弯曲试验检测合格；搁板支撑件强度试验检测合格；
（10）甲醛≤0.08mg/m³；苯≤0.06mg/m³；甲苯≤0.15mg/m³；二甲苯≤0.2mg/m³；总挥发性有机化合物（TVOC）≤0.5mg/m³；
（11）可迁移元素：铅Pb≤90mg/kg，镉Cd≤75mg/kg，铬Cr≤60mg/kg，汞Hg≤60mg/kg，锑Sb≤60mg/kg，钡Ba≤1000mg/kg，硒Se≤500mg/kg，砷As≤25mg/kg；
（12）燃烧性能：热释放速率峰值≤200kW，最大烟密度≤75%；</t>
  </si>
  <si>
    <t>▲实木多层板符合：
（1）、GB/T 9846-2015《普通胶合板》、GB/T29899-2024《人造板及其制品中挥发性有机化合物释放量试验方法小型释放舱法》、GB/T44689-2024《人造板及其制品气味分级及评价方法》、GB/T 31762-2015《木质材料及其制品中苯酚释放量测定小型释放舱法》、LY/T1985-2011《防腐木材和人造板中五氯苯酚含量的测定方法》
（2）、含水率5%-16%；胶合强度≥0.7MPa；浸渍剥离检测结果合格；静曲强度顺纹≥22MPa；静曲强度横纹≥20MPa；弹性模量顺纹≥5000MPa；弹性模量横纹≥4000MPa；
（3）、甲醛释放量≤0.05mg/m³；
（4）、苯≤2μg/m³；甲苯≤10μg/m³；二甲苯≤10μg/m³；TVOC≤100μg/m³；
（5）、气味分级达到1级（0级最好，4级最差）
（6）、苯酚释放量未检出，五氯苯酚含量未检出；</t>
  </si>
  <si>
    <t>医疗配药操作地柜</t>
  </si>
  <si>
    <t>3770*600*850</t>
  </si>
  <si>
    <t>1、主要材料：柜体板件采用E0级实木多层板；柜台面采用医用级复合亚克力人造石，厚度≥12mm；
2、主要板材厚度：层板厚度为25mm，面板、侧板、门板、抽面厚度为16mm；
3、底板面离地高度120mm，保证防潮存放要求；柜底安装调节脚和踢脚板；
4、功能配置：主柜（上抽下门，内含1层活动层板）+铝合金踢脚板+ABS塑料调节脚+人造石面；
5、五金配置：阻尼门铰、三节路轨、锁具、拉手、连接件等；
6、封边：采用见光面为2.0mm厚全自动封边工艺，防水、防潮、不变色。</t>
  </si>
  <si>
    <t>▲提供以下检测报告，医疗配药操作地柜符合：
（1）符合GB/T 3324-2024《木家具通用技术条件》、GB 8624-2012《建筑材料及制品燃烧性能分级》等标准；
（2）平整度≤0.20mm；位差度≤2.0mm；分缝≤2.0mm；底脚平稳性≤2.0mm；
（3）软硬质覆面人造板：外表应无干花、湿花，外表应无明显划痕、压痕、变色，外表应无鼓泡、鼓包、龟裂、分层，应无明显皱纹、疵点，检测合格；
（4）木工要求：人造板部件的非交接面应进行封边或涂饰处理，板件或部件在接触人体或贮物部位不应有毛刺、刃口或棱角，板件或部件的外表应光滑，倒棱、圆角、圆线应均匀一致，贴面、封边、包边不应出现脱胶、鼓泡或开裂现象，贴面应严密、平整，不应有明显透胶，零部件的结合应严密、牢固，各种配件、连接件安装不应有少件、透钉、漏钉(预留孔、选择孔除外)，各种配件安装应严密、平整、端正、牢固，结合处应无开裂或松动，检测合格；
（5）软、硬质覆面：耐冷热循环检测合格；耐干热应不低于3级(1级最好、5级最差)；耐湿热应不低于3级(1级最好、5级最差)；耐划痕检测合格；耐污染性能应不低于3级(5级最好、1级最差)；耐磨性应不低于3级(1级最好、5级最差)；抗冲击应不低于3级（1级最好，5级最差）；耐光色牢度≥4级；
（6）基本结构安全：正常使用时,可接触到的边、角都应进行倒圆、倒角、砂光或以其他合适的方式进行保护。倒圆半径应不小于0.5 mm。固定零部件的结合应牢固无松动,应无少件、透钉、漏钉。正常使用时,其他部件表面应无锐边、锐角。检测合格；
（7）柜类强度和耐久性：顶板和底板持续加载试验检测合格；顶板和底板静载荷试验检测合格；结构、底架和/或腿强度试验检测合格；跌落试验检测合格；开门垂直加载试验检测合格；开门水平加载试验检测合格；开门猛关试验检测合格；
（8）柜类稳定性：所有开门、推拉构件和翻门关闭，所有储存部件空载，检测合格；所有开门、推拉构件和翻门开启试验，所有储存部件空载，检测合格；开门、推拉构件和翻门开启并解锁，检测合格；
（9）甲醛≤0.08mg/m³；苯≤0.06mg/m³；甲苯≤0.15mg/m³；二甲苯≤0.2mg/m³；总挥发性有机化合物（TVOC）≤0.5mg/m³；
（10）可迁移元素：铅Pb≤90mg/kg，镉Cd≤75mg/kg，铬Cr≤60mg/kg，汞Hg≤60mg/kg，锑Sb≤60mg/kg，钡Ba≤1000mg/kg，硒Se≤500mg/kg，砷As≤25mg/kg；
（11）燃烧性能：热释放速率峰值≤200kW，最大烟密度≤75%；</t>
  </si>
  <si>
    <t>▲医用人造石符合：
（1）符合JC/T 908-2013《人造石》、GB8624-2012《建筑材料及制品燃烧性能分级》等标准；
（2）巴氏硬度≥65；
（3）荷载变形检测合格；
（4）弯曲强度≥40MPa；
（5）放射性：A类IRa≤1.0；Iγ≤1.3；
（6）耐高温性能检测合格；
（7）燃烧性能：热释放速率峰值≤200kW，最大烟密度≤75%；</t>
  </si>
  <si>
    <t>医疗配药吊柜</t>
  </si>
  <si>
    <t>3770*350*800</t>
  </si>
  <si>
    <t>1、主要材料：所有板件采用E0级实木多层板；
2、主要板材厚度：层板、底板厚度为25mm，顶板、侧板、门板厚度为16mm；
3、功能配置：主柜（掩门，内含1层活动层板）；
4、五金配置：阻尼门铰、拉手、连接件等；
5、封边：采用见光面为2.0mm厚全自动封边工艺，防水、防潮、不变色。</t>
  </si>
  <si>
    <t>▲提供以下检测报告，医疗配药吊柜符合：
（1）符合GB/T 3324-2024《木家具通用技术条件》、GB 8624-2012《建筑材料及制品燃烧性能分级》、QB/T 2530-2023《木制柜》等标准；
（2）平整度≤0.20mm；位差度≤2.0mm；分缝≤2.0mm；
（3）软硬质覆面人造板：外表应无干花、湿花，外表应无明显划痕、压痕、变色，外表应无鼓泡、鼓包、龟裂、分层，应无明显皱纹、疵点，检测合格；
（4）木工要求：人造板部件的非交接面应进行封边或涂饰处理，板件或部件在接触人体或贮物部位不应有毛刺、刃口或棱角，板件或部件的外表应光滑，倒棱、圆角、圆线应均匀一致，贴面、封边、包边不应出现脱胶、鼓泡或开裂现象，贴面应严密、平整，不应有明显透胶，零部件的结合应严密、牢固，各种配件、连接件安装不应有少件、透钉、漏钉(预留孔、选择孔除外)，各种配件安装应严密、平整、端正、牢固，结合处应无开裂或松动，检测合格；
（5）软、硬质覆面：耐冷热循环检测合格；耐干热应不低于3级(1级最好、5级最差)；耐湿热应不低于3级(1级最好、5级最差)；耐划痕检测合格；耐污染性能应不低于3级(5级最好、1级最差)；耐磨性应不低于3级(1级最好、5级最差)；抗冲击应不低于3级（1级最好，5级最差）；耐光色牢度≥4级；
（6）基本结构安全：正常使用时,可接触到的边、角都应进行倒圆、倒角、砂光或以其他合适的方式进行保护。倒圆半径应不小于0.5 mm。固定零部件的结合应牢固无松动,应无少件、透钉、漏钉。正常使用时,其他部件表面应无锐边、锐角。检测合格；
（7）柜类强度和耐久性：搁板定位试验-水平向外的力试验检测合格；搁板定位试验-垂直向下的力试验检测合格；搁板弯曲试验检测合格；搁板支撑件强度试验检测合格；顶板和底板持续加载试验检测合格；顶板和底板静载荷试验检测合格；结构、底架和/或腿强度试验检测合格；跌落试验检测合格；开门垂直加载试验检测合格；开门水平加载试验检测合格；开门猛关试验检测合格；
（8）柜类稳定性：所有开门、推拉构件和翻门关闭，所有储存部件空载，检测合格；所有开门、推拉构件和翻门开启试验，所有储存部件空载，检测合格；开门、推拉构件和翻门开启并解锁，检测合格；
（9）甲醛≤0.08mg/m³；苯≤0.06mg/m³；甲苯≤0.15mg/m³；二甲苯≤0.2mg/m³；总挥发性有机化合物（TVOC）≤0.5mg/m³；
（10）可迁移元素：铅Pb≤90mg/kg，镉Cd≤75mg/kg，铬Cr≤60mg/kg，汞Hg≤60mg/kg，锑Sb≤60mg/kg，钡Ba≤1000mg/kg，硒Se≤500mg/kg，砷As≤25mg/kg；
（11）燃烧性能：热释放速率峰值≤200kW，最大烟密度≤75%；</t>
  </si>
  <si>
    <t>医疗配药洗消柜</t>
  </si>
  <si>
    <t>800*600*850</t>
  </si>
  <si>
    <r>
      <rPr>
        <sz val="9"/>
        <rFont val="宋体"/>
        <charset val="134"/>
      </rPr>
      <t>1、主要材料：所有板件采用E0级实木多层板；柜台面采用医用级复合亚克力人造石，厚度≥12mm；
2、主要板材厚度：面板、侧板、门板、抽面厚度为16mm；
3、底板面离地高度120mm；柜底安装调节脚和踢脚板；
4、功能配置：主柜+铝合金踢脚板+ABS塑料调节脚+人造石面+人造石洗手盆带不锈钢下水器，</t>
    </r>
    <r>
      <rPr>
        <b/>
        <sz val="9"/>
        <rFont val="宋体"/>
        <charset val="134"/>
      </rPr>
      <t>不含水龙头</t>
    </r>
    <r>
      <rPr>
        <sz val="9"/>
        <rFont val="宋体"/>
        <charset val="134"/>
      </rPr>
      <t>；
5、五金配置：阻尼门铰、锁具、拉手、连接件等；
6、封边：采用见光面为2.0mm厚全自动封边工艺，防水、防潮、不变色。</t>
    </r>
  </si>
  <si>
    <t>医疗配药中柜</t>
  </si>
  <si>
    <t>800*350*550</t>
  </si>
  <si>
    <t>1、主要材料：所有板件采用E0级实木多层板；
2、主要板材厚度：顶板厚度为25mm，侧板、背板厚度为16mm；
3、封边：采用见光面为2.0mm厚全自动封边工艺，防水、防潮、不变色。</t>
  </si>
  <si>
    <t>2970*350*550</t>
  </si>
  <si>
    <t>1、主要材料：所有板件采用E0级实木多层板；
2、主要板材厚度：顶板、层板厚度为25mm，侧板、背板厚度为16mm；
3、封边：采用见光面为2.0mm厚全自动封边工艺，防水、防潮、不变色。</t>
  </si>
  <si>
    <t>器械清洗间</t>
  </si>
  <si>
    <t>清洗柜</t>
  </si>
  <si>
    <t>1400*550*1050</t>
  </si>
  <si>
    <t>套</t>
  </si>
  <si>
    <t>1、主要材料：采用304不锈钢板材，具有不易生锈、防腐蚀等特点；
2、主要板材厚度：台面、水池板用1.0mm；侧板、门板用0.8mm；加强管料用1.0mm；
3、台面上配有滤水架；
4、清洗柜配2个水池，水池规格：450*350*300mm；
5、柜门为双层结构，带缓冲功能；
5、功能配置：主柜+沥水架+2个水池+2个水龙头；
6、所有工件经数控激光切割、模具冲压、数控折弯、亚弧焊接、机器打磨、抛光、拉丝而成。</t>
  </si>
  <si>
    <t>污洗柜</t>
  </si>
  <si>
    <t>600*550*1050</t>
  </si>
  <si>
    <t>1、主要材料：采用304不锈钢板材，具有不易生锈、防蚀等特点；
2、主要板材厚度：台面、水池板用1.0mm；侧板、门板用0.8mm；加强管料用1.0mm；
3、清洗柜配一个水池，水池规格：450*350*250mm；
4、柜门为双层结构，带缓冲功能；
5、功能配置：主柜+1个水池+1个水龙头（不含下水器）；
6、所有工件经数控激光切割、模具冲压、数控折弯、亚弧焊接、机器打磨、抛光、拉丝而成。</t>
  </si>
  <si>
    <t>▲提供以下检测报告，污洗柜符合：
（1）、GB/T 46489-2025《医院家具通用技术要求》、QB/T 3826-1999《轻工产品金属镀层和化学处理层的耐腐蚀试验方法中性盐雾试验(NSS)法》、GB/T24195-2009《金属和合金的腐蚀酸性盐雾、“干燥”和“湿润”条件下的循环加速腐蚀试验》、QB/T 4371-2012《家具抗菌性能的评价》、GB/T3325-2024《金属家具通用技术条件》等标准；
（2）、主要尺寸及其偏差：净深偏差、层间净高偏差检测结果合格；
（3）、形状和位置公差：平整度≤0.20mm；位差度≤2.0mm；分缝≤2.0mm；推拉构件下垂度≤20mm；推拉构件摆动度≤15mm；底脚着地平稳性≤2.0mm；
（4）、外观性能：可触及区域应无毛刺，应无锐边锐角；
（5）、基本结构安全检测结果合格；
（6）、力学性能：搁板定位试验-水平向外的力试验、搁板定位试验-垂直向下的力试验、搁板弯曲试验、搁板支撑件强度试验、顶板和底板持续加载试验、顶板和底板静载荷试验、结构、底架和/或腿强度试验、跌落试验、开门垂直加载试验、开门水平加载试验、开门猛关试验、开门耐久性试验、推拉构件强度试验、推拉构件耐久性试验、推拉构件的猛关试验、推拉构件的猛开试验、推拉构件底板强度试验、柜架类稳定性检测结果合格；
（7）、甲醛≤0.08mg/m³；苯≤0.06mg/m³；甲苯≤0.15mg/m³；二甲苯≤0.2mg/m³；总挥发性有机化合物（TVOC）≤0.5mg/m³；
（8）、可迁移元素：铅Pb≤90mg/kg，镉Cd≤75mg/kg，铬Cr≤60mg/kg，汞Hg≤60mg/kg，锑Sb≤60mg/kg，钡Ba≤1000mg/kg，硒Se≤500mg/kg，砷As≤25mg/kg；
（9）、耐腐蚀：中性盐雾（连续喷雾≥400小时），耐腐蚀等级≥10级（10级最好，0级最差）；
（10）、循环加速腐蚀试验：30个循环(240h)表面无锈蚀现象；
（11）、抗菌性能检测(包括金黄色葡萄球菌、大肠杆菌等不少于10种)，抗菌率≥99%；</t>
  </si>
  <si>
    <t>洁具间</t>
  </si>
  <si>
    <t>拖把池_R</t>
  </si>
  <si>
    <t>1200*550*1700</t>
  </si>
  <si>
    <t>1、主要材料：采用304不锈钢板材，具有不易生锈、防腐蚀等特点；
2、主要板材厚度：水池、背板用1.0mm，侧板、正面封用0.8mm，加强管料用1.0mm；
3、拖把池由档水板、挂架、水池、及池身组成；
4、档水板高出水槽500mm，在档水板中间位置装有2个水龙头；拖把池正前方为不锈钢封板，底脚为4个可调圆管脚，离地120mm高；
5、拖把池内分2个位，水池深300mm,内池边配有一个拧干池，方便拖把清洗和拧干；
6、功能配置：主柜+挂架+挂钩+水池+塑料调节脚+水龙头；
7、所有工件经数控激光切割、模具冲压、数控折弯、亚弧焊接、机器打磨、抛光、拉丝而成。</t>
  </si>
  <si>
    <t>▲提供以下检测报告，拖把次符合：
（1）符合GB/T 3325-2024《金属家具通用技术条件》、GB/T 10125-2021《人造气氛腐蚀试验盐雾试验》等标准；
（2）底脚着地平稳性≤2.0mm；
（3）管材：应无裂缝、叠缝检测合格；焊接件：焊接处应无脱焊、虚焊、焊穿、错位，焊接处应无夹渣、气孔、焊瘤、焊丝头、咬边、飞溅，焊接处表面波纹应均匀检测合格；冲压件：应无脱层、裂缝检测合格；
（4）可触及区域：应无毛刺，应无锐边锐角检测合格；
（5）基本结构安全：正常使用时,可接触到的边、角都应进行倒圆、倒角、砂光或以其他合适的方式进行保护。倒圆半径应不小于0.5 mm。固定零部件的结合应牢固无松动,应无少件、透钉、漏钉。正常使用时,其他部件表面应无锐边、锐角。检测合格；
（6）甲醛≤0.08mg/m³；苯≤0.06mg/m³；甲苯≤0.15mg/m³；二甲苯≤0.2mg/m³；总挥发性有机化合物（TVOC）≤0.5mg/m³；
（7）金属表面耐腐蚀：中性盐雾（连续喷雾400小时及以上）：耐腐蚀等级：10级；</t>
  </si>
  <si>
    <t>1、主要材料：采用304不锈钢板材，具有不易生锈、防蚀等特点；
2、主要板材厚度：台面、水池板用1.0mm；侧板、门板用0.8mm；加强管料用1.0mm；
3、清洗柜配一个水池，水池规格：450*350*250mm；
4、柜门为双层结构，带缓冲功能；
5、功能配置：主柜+1个水池+1个水龙头（不含下水器）；
6、所有工件经数控激光切割、模具冲压、数控折弯、亚弧焊接、机器打磨、抛光、拉丝而成。</t>
  </si>
  <si>
    <t>洁净用房2间</t>
  </si>
  <si>
    <t>无菌架</t>
  </si>
  <si>
    <t>1200*500*1950</t>
  </si>
  <si>
    <t>1、主要材料：采用304不锈钢板材，具有不易生锈、防蚀等特点；
2、主要板材厚度：立柱采用38*38*1.2mm不锈钢方管，层板采用1.0mm，加强管料采用1.0mm；
3、无菌架共均分5层，每层层板底配有1条加强；四柱配可调胶脚，使无菌架放置平稳；
4、所有工件经数控激光切割、模具冲压、数控折弯、亚弧焊接、机器打磨、抛光、拉丝而成。</t>
  </si>
  <si>
    <t>▲提供以下检测报告，不锈钢符合：
（1）符合QB/T 3826-1999《轻工产品金属镀层和化学处理层的耐腐蚀试验方法 中性盐雾试验(NSS)法》、GB/T 3280-2015《不锈钢冷轧钢饭和钢带》、QB/T 4767-2014《家具用钢构件》等标准；
（2）主要尺寸与极限偏差：材料厚度检测结果1mm合格；
（3）外观：冲压件应无脱层、裂缝，检测结果合格；
（4）金属表面耐腐蚀：中性盐雾（连续喷雾≥400小时），耐腐蚀等级≥10级（10级最好，0级最差）；
（5）化学成分：碳(C)≤0.07%；硅(Si)≤0.75%；锰 (Mn)≤2.00%；磷(P)≤0.045%；硫(S)≤0.030%；镍 (Ni)含量检测合格；铬(Cr)含量检测合格；
（6）力学性能：抗拉强度Rm：≥515 MPa；规定塑性延伸强度Rp0.2：≥205MPa；断后伸长率A：≥40%；</t>
  </si>
  <si>
    <t>污物处置</t>
  </si>
  <si>
    <t>一次性物品间</t>
  </si>
  <si>
    <t>无门药柜</t>
  </si>
  <si>
    <t>950*400*1950</t>
  </si>
  <si>
    <t>1、主要材料：采用304不锈钢板材，具有不易生锈、防蚀等特点；
2、主要板材厚度：侧板、层板、顶板、底板用0.8mm，加强管料用1.0mm；
3、药柜均分为6层，储药量大，主要可储存瓶装药、中成药、中草药等；
4、功能配置：主柜+5件层板；
5、所有板件经数控激光切割、模具冲压、数控折弯、焊接、机器打磨而成，具有抗菌、防锈、耐腐蚀、绝缘性高、耐摩擦等技术特点。</t>
  </si>
  <si>
    <t>治疗室</t>
  </si>
  <si>
    <t>（2350+1100）*600*850</t>
  </si>
  <si>
    <t>1、主要材料：柜体板件采用E0级实木多层板；柜台面采用医用级复合亚克力人造石，厚度≥12mm；
2、主要板材厚度：层板厚度为25mm，面板、侧板、门板、抽面厚度为16mm；
3、底板面离地高度120mm，保证防潮存放要求；柜底安装调节脚和踢脚板；
4、功能配置：主柜（上抽下门，内含1层活动层板）+铝合金踢脚板+ABS塑料调节脚+人造石面；
5、五金配置：阻尼门铰、三节路轨、锁具、拉手、连接件等；
6、封边：采用见光面为2.0mm厚全自动封边工艺，防水、防潮、不变色。</t>
  </si>
  <si>
    <t>(2350+1100)*350*550</t>
  </si>
  <si>
    <t>（1900+2350）*350*800</t>
  </si>
  <si>
    <t>储物间</t>
  </si>
  <si>
    <t>医用储物柜</t>
  </si>
  <si>
    <t>800*600*2000</t>
  </si>
  <si>
    <t>1、主要材料：所有板件采用E0级实木多层板；
2、主要板材厚度：顶板、层板厚度为25mm，侧板、门板、底板厚度为16mm；
3、功能配置：主柜（上下各分二层，对开门）；
4、五金配置：阻尼门铰、锁具、拉手、连接件等；
5、封边：采用见光面为2.0mm厚全自动封边工艺，防水、防潮、不变色。</t>
  </si>
  <si>
    <t>▲提供以下检测报告，医用储物柜符合：
（1）符合GB/T 3324-2024《木家具通用技术条件》等标准；
（2）软硬质覆面人造板：外表应无干花、湿花，外表应无明显划痕、压痕、变色，外表应无鼓泡、鼓包、龟裂、分层，应无明显皱纹、疵点，检测合格；
（3）木工要求检测合格；
（4）软、硬质覆面：耐干热应不低于3级(1级最好、5级最差)；耐湿热应不低于3级(1级最好、5级最差)；耐划痕检测合格；
（5）柜类强度和耐久性：搁板定位试验-水平向外的力试验检测合格；搁板定位试验-垂直向下的力试验检测合格；搁板弯曲试验检测合格；搁板支撑件强度试验检测合格；顶板和底板持续加载试验检测合格；顶板和底板静载荷试验检测合格；结构、底架和/或腿强度试验检测合格；跌落试验检测合格；开门垂直加载试验检测合格；开门水平加载试验检测合格；开门猛关试验检测合格；
（6）柜类稳定性：所有开门、推拉构件和翻门关闭，所有储存部件空载，检测合格；所有开门、推拉构件和翻门开启试验，所有储存部件空载，检测合格；开门、推拉构件和翻门开启并解锁，检测合格；
（7）甲醛≤0.08mg/m³；苯≤0.06mg/m³；甲苯≤0.15mg/m³；二甲苯≤0.2mg/m³；总挥发性有机化合物（TVOC）≤0.5mg/m³；</t>
  </si>
  <si>
    <t>污物走廊</t>
  </si>
  <si>
    <t>医用资料柜</t>
  </si>
  <si>
    <t>5360*420*2000</t>
  </si>
  <si>
    <t>1、主要材料：所有板件采用E0级实木多层板；
2、主要板材厚度：顶板、层板厚度为25mm，侧板、门板、底板厚度为16mm；
3、功能配置：主柜（上下掩门，上木框玻璃门+2件活层，下木门+1件活层）；
4、五金配置：阻尼门铰、锁具、拉手、连接件等；
5、封边：采用见光面为2.0mm厚全自动封边工艺，防水、防潮、不变色。</t>
  </si>
  <si>
    <t>▲提供以下检测报告，医用资料柜符合：
（1）符合GB/T 3324-2024《木家具通用技术条件》等标准；
（2）平整度≤0.2mm；位差度≤2.0mm；分缝≤2.0mm；底脚平稳性≤2.0mm；
（3）软硬质覆面人造板：外表应无干花、湿花，外表应无明显划痕、压痕、变色，外表应无鼓泡、鼓包、龟裂、分层，应无明显皱纹、疵点，检测合格； 
（10）木工要求：人造板部件的非交接面应进行封边或涂饰处理，板件或部件在接触人体或贮物部位不应有毛刺、刃口或棱角，板件或部件的外表应光滑，倒棱、圆角、圆线应均匀一致，贴面、封边、包边不应出现脱胶、鼓泡或开裂现象，贴面应严密、平整，不应有明显透胶，零部件的结合应严密、牢固，各种配件、连接件安装不应有少件、透钉、漏钉(预留孔、选择孔除外)，各种配件安装应严密、平整、端正、牢固，结合处应无开裂或松动，检测合格；
（6）软、硬质覆面：耐冷热循环检测合格；耐干热应不低于3级(1级最好、5级最差)；耐湿热应不低于3级(1级最好、5级最差)；耐划痕检测合格；耐污染性能应不低于3级(5级最好、1级最差)；耐磨性应不低于3级(1级最好、5级最差)；抗冲击应不低于3级（1级最好，5级最差）；耐光色牢度≥4级；
（7）基本结构安全：正常使用时,可接触到的边、角都应进行倒圆、倒角、砂光或以其他合适的方式进行保护。倒圆半径应不小于0.5 mm。固定零部件的结合应牢固无松动,应无少件、透钉、漏钉。正常使用时,其他部件表面应无锐边、锐角。推拉构件应有防脱落装置或警示标识，标识内容的字体应不小于5号黑体字。检测合格；
（7）柜类强度和耐久性：搁板定位试验-水平向外的力试验检测合格；搁板定位试验-垂直向下的力试验检测合格；搁板弯曲试验检测合格；搁板支撑件强度试验检测合格；顶板和底板持续加载试验检测合格；顶板和底板静载荷试验检测合格；结构、底架和/或腿强度试验检测合格；开门垂直加载试验检测合格；开门水平加载试验检测合格；开门猛关试验检测合格；
（8）柜类稳定性：所有开门、推拉构件和翻门关闭，所有储存部件空载，检测合格；所有开门、推拉构件和翻门开启试验，所有储存部件空载，检测合格；开门、推拉构件和翻门开启并解锁，检测合格；
（9）甲醛≤0.08mg/m³；苯≤0.06mg/m³；甲苯≤0.15mg/m³；二甲苯≤0.2mg/m³；总挥发性有机化合物（TVOC）≤0.5mg/m³；
（10）可迁移元素：铅Pb≤90mg/kg，镉Cd≤75mg/kg，铬Cr≤60mg/kg，汞Hg≤60mg/kg，锑Sb≤60mg/kg，钡Ba≤1000mg/kg，硒Se≤500mg/kg，砷As≤25mg/kg；</t>
  </si>
  <si>
    <t>2500*420*2000</t>
  </si>
  <si>
    <t>1、主要材料：所有板件采用E0级实木多层板；
2、主要板材厚度：顶板、层板厚度为25mm，侧板、门板、底板厚度为16mm；
3、功能配置：主柜（上下掩门，上木框玻璃门+2件活层，下木门+1件活层）；
4、五金配置：阻尼门铰、锁具、拉手、连接件等；
5、封边：采用见光面为2.0mm厚全自动封边工艺，防水、防潮、不变色。</t>
  </si>
  <si>
    <t>860*420*2000</t>
  </si>
  <si>
    <t>换床</t>
  </si>
  <si>
    <t>护士站</t>
  </si>
  <si>
    <t>（1800+1500）600*1050</t>
  </si>
  <si>
    <t>1、主要材料：挡板骨架和底座采用E0级实木多层板，面贴3mm中密度纤维板+防火板+316不锈钢踢脚板；其它板件为E0级实木多层板；
2、主要板材厚度：外侧板、面板、看台板厚度为25mm，其它板件为16mm；
3、挡板采用双层加厚型结构，分段制造，带隐藏式自锁结构，含走线系统；
4、功能配置：护士站主框架+高台框架+三抽柜+主机柜+单据柜+键盘架，含人造石面；
5、五金配置：阻尼门铰、三节路轨、锁具、拉手、连接件等；
6、封边：采用见光面为2.0mm厚全自动封边工艺，防水、防潮、不变色。
7、按外围尺寸计算延米数量。"</t>
  </si>
  <si>
    <t>800*500*850</t>
  </si>
  <si>
    <t>3650*500*850</t>
  </si>
  <si>
    <t>2850*350*550</t>
  </si>
  <si>
    <t>2850*350*800</t>
  </si>
  <si>
    <t>谈话间</t>
  </si>
  <si>
    <t>800*420*2000</t>
  </si>
  <si>
    <t>标本间</t>
  </si>
  <si>
    <t>电脑工作台</t>
  </si>
  <si>
    <t>1200*600/320*850/2000</t>
  </si>
  <si>
    <t>1、主要材料：所有板件采用E0级实木多层板；柜台面采用医用级复合亚克力人造石，厚度≥12mm；
2、主要板材厚度：顶板、活动层板厚度为25mm，面板、侧板、门板、背板、抽面厚度为16mm；
3、功能配置：上柜（木框玻璃门+2件活动层板）+下柜（上抽下门+1件活动层板）+人造石面；
4、五金配置：阻尼门铰、三节路轨、锁具、拉手、连接件等；
5、封边：采用见光面为2.0mm厚全自动封边工艺，防水、防潮、不变色。</t>
  </si>
  <si>
    <t>金额总计：</t>
  </si>
  <si>
    <t>金额总计（大写）：</t>
  </si>
  <si>
    <t>供应商名称：</t>
  </si>
  <si>
    <t>联系人及手机：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</si>
</sst>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  <numFmt numFmtId="178" formatCode="0_);[Red]\(0\)"/>
    <numFmt numFmtId="179" formatCode="\¥#,##0.00_);\(\¥#,##0.00\)"/>
  </numFmts>
  <fonts count="31">
    <font>
      <sz val="12"/>
      <name val="宋体"/>
      <charset val="134"/>
    </font>
    <font>
      <b/>
      <sz val="9"/>
      <color indexed="8"/>
      <name val="宋体"/>
      <charset val="134"/>
    </font>
    <font>
      <sz val="9"/>
      <name val="宋体"/>
      <charset val="134"/>
    </font>
    <font>
      <b/>
      <sz val="9"/>
      <name val="宋体"/>
      <charset val="134"/>
    </font>
    <font>
      <b/>
      <sz val="22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b/>
      <sz val="11"/>
      <name val="宋体"/>
      <charset val="134"/>
    </font>
    <font>
      <b/>
      <sz val="11"/>
      <color indexed="8"/>
      <name val="宋体"/>
      <charset val="134"/>
    </font>
    <font>
      <sz val="11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6" borderId="13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textRotation="255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 wrapText="1"/>
    </xf>
    <xf numFmtId="177" fontId="2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77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176" fontId="9" fillId="2" borderId="2" xfId="0" applyNumberFormat="1" applyFont="1" applyFill="1" applyBorder="1" applyAlignment="1">
      <alignment horizontal="center" vertical="center" wrapText="1"/>
    </xf>
    <xf numFmtId="177" fontId="9" fillId="2" borderId="2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77" fontId="9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176" fontId="9" fillId="2" borderId="3" xfId="0" applyNumberFormat="1" applyFont="1" applyFill="1" applyBorder="1" applyAlignment="1">
      <alignment horizontal="center" vertical="center" wrapText="1"/>
    </xf>
    <xf numFmtId="177" fontId="9" fillId="2" borderId="3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77" fontId="9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176" fontId="9" fillId="2" borderId="4" xfId="0" applyNumberFormat="1" applyFont="1" applyFill="1" applyBorder="1" applyAlignment="1">
      <alignment horizontal="center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77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78" fontId="9" fillId="2" borderId="1" xfId="0" applyNumberFormat="1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79" fontId="10" fillId="2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9.jpeg"/><Relationship Id="rId8" Type="http://schemas.openxmlformats.org/officeDocument/2006/relationships/image" Target="media/image8.jpeg"/><Relationship Id="rId7" Type="http://schemas.openxmlformats.org/officeDocument/2006/relationships/image" Target="media/image7.png"/><Relationship Id="rId6" Type="http://schemas.openxmlformats.org/officeDocument/2006/relationships/image" Target="media/image6.jpeg"/><Relationship Id="rId5" Type="http://schemas.openxmlformats.org/officeDocument/2006/relationships/image" Target="media/image5.jpeg"/><Relationship Id="rId4" Type="http://schemas.openxmlformats.org/officeDocument/2006/relationships/image" Target="media/image4.jpeg"/><Relationship Id="rId3" Type="http://schemas.openxmlformats.org/officeDocument/2006/relationships/image" Target="media/image3.jpeg"/><Relationship Id="rId2" Type="http://schemas.openxmlformats.org/officeDocument/2006/relationships/image" Target="media/image2.jpeg"/><Relationship Id="rId15" Type="http://schemas.openxmlformats.org/officeDocument/2006/relationships/image" Target="media/image15.jpeg"/><Relationship Id="rId14" Type="http://schemas.openxmlformats.org/officeDocument/2006/relationships/image" Target="media/image14.jpeg"/><Relationship Id="rId13" Type="http://schemas.openxmlformats.org/officeDocument/2006/relationships/image" Target="media/image13.jpeg"/><Relationship Id="rId12" Type="http://schemas.openxmlformats.org/officeDocument/2006/relationships/image" Target="media/image12.jpeg"/><Relationship Id="rId11" Type="http://schemas.openxmlformats.org/officeDocument/2006/relationships/image" Target="media/image11.jpeg"/><Relationship Id="rId10" Type="http://schemas.openxmlformats.org/officeDocument/2006/relationships/image" Target="media/image10.png"/><Relationship Id="rId1" Type="http://schemas.openxmlformats.org/officeDocument/2006/relationships/image" Target="media/image1.jpe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0"/>
  <sheetViews>
    <sheetView tabSelected="1" zoomScale="85" zoomScaleNormal="85" workbookViewId="0">
      <selection activeCell="A1" sqref="A1:K1"/>
    </sheetView>
  </sheetViews>
  <sheetFormatPr defaultColWidth="9" defaultRowHeight="25" customHeight="1"/>
  <cols>
    <col min="1" max="1" width="4.58333333333333" style="3" customWidth="1"/>
    <col min="2" max="2" width="6.75" style="4" customWidth="1"/>
    <col min="3" max="3" width="7.58333333333333" style="4" customWidth="1"/>
    <col min="4" max="4" width="9.5" style="3" customWidth="1"/>
    <col min="5" max="5" width="15.7" style="3" customWidth="1"/>
    <col min="6" max="6" width="15.25" style="3" customWidth="1"/>
    <col min="7" max="7" width="5.08333333333333" style="3" customWidth="1"/>
    <col min="8" max="8" width="5.88333333333333" style="3" customWidth="1"/>
    <col min="9" max="9" width="7.58333333333333" style="5" customWidth="1"/>
    <col min="10" max="10" width="9.525" style="6" customWidth="1"/>
    <col min="11" max="11" width="96.5916666666667" style="7" customWidth="1"/>
    <col min="12" max="16384" width="9" style="3"/>
  </cols>
  <sheetData>
    <row r="1" s="1" customFormat="1" ht="27" spans="1:11">
      <c r="A1" s="8" t="s">
        <v>0</v>
      </c>
      <c r="B1" s="8"/>
      <c r="C1" s="8"/>
      <c r="D1" s="8"/>
      <c r="E1" s="8"/>
      <c r="F1" s="8"/>
      <c r="G1" s="8"/>
      <c r="H1" s="8"/>
      <c r="I1" s="9"/>
      <c r="J1" s="8"/>
      <c r="K1" s="10"/>
    </row>
    <row r="2" s="1" customFormat="1" ht="27" spans="1:11">
      <c r="A2" s="8"/>
      <c r="B2" s="8"/>
      <c r="C2" s="8"/>
      <c r="D2" s="8"/>
      <c r="E2" s="8"/>
      <c r="F2" s="8"/>
      <c r="G2" s="8"/>
      <c r="H2" s="8"/>
      <c r="I2" s="9"/>
      <c r="J2" s="8"/>
      <c r="K2" s="10"/>
    </row>
    <row r="3" s="2" customFormat="1" ht="28.5" spans="1:11">
      <c r="A3" s="11" t="s">
        <v>1</v>
      </c>
      <c r="B3" s="11" t="s">
        <v>2</v>
      </c>
      <c r="C3" s="11" t="s">
        <v>3</v>
      </c>
      <c r="D3" s="11" t="s">
        <v>4</v>
      </c>
      <c r="E3" s="12" t="s">
        <v>5</v>
      </c>
      <c r="F3" s="11" t="s">
        <v>6</v>
      </c>
      <c r="G3" s="11" t="s">
        <v>7</v>
      </c>
      <c r="H3" s="11" t="s">
        <v>8</v>
      </c>
      <c r="I3" s="13" t="s">
        <v>9</v>
      </c>
      <c r="J3" s="14" t="s">
        <v>10</v>
      </c>
      <c r="K3" s="11" t="s">
        <v>11</v>
      </c>
    </row>
    <row r="4" ht="45" spans="1:11">
      <c r="A4" s="15">
        <v>1</v>
      </c>
      <c r="B4" s="16" t="s">
        <v>12</v>
      </c>
      <c r="C4" s="17" t="s">
        <v>13</v>
      </c>
      <c r="D4" s="18" t="s">
        <v>14</v>
      </c>
      <c r="E4" s="18" t="str">
        <f>_xlfn.DISPIMG("ID_5DD6D50F8FE64FA182F93275E4536630",1)</f>
        <v>=DISPIMG("ID_5DD6D50F8FE64FA182F93275E4536630",1)</v>
      </c>
      <c r="F4" s="19" t="s">
        <v>15</v>
      </c>
      <c r="G4" s="20">
        <v>1</v>
      </c>
      <c r="H4" s="20" t="s">
        <v>16</v>
      </c>
      <c r="I4" s="21"/>
      <c r="J4" s="22"/>
      <c r="K4" s="23" t="s">
        <v>17</v>
      </c>
    </row>
    <row r="5" ht="123.75" spans="1:11">
      <c r="A5" s="24"/>
      <c r="B5" s="25"/>
      <c r="C5" s="26"/>
      <c r="D5" s="27"/>
      <c r="E5" s="27"/>
      <c r="F5" s="28"/>
      <c r="G5" s="29"/>
      <c r="H5" s="29"/>
      <c r="I5" s="30"/>
      <c r="J5" s="31"/>
      <c r="K5" s="23" t="s">
        <v>18</v>
      </c>
    </row>
    <row r="6" ht="135" spans="1:11">
      <c r="A6" s="32"/>
      <c r="B6" s="33"/>
      <c r="C6" s="34"/>
      <c r="D6" s="35"/>
      <c r="E6" s="35"/>
      <c r="F6" s="36"/>
      <c r="G6" s="37"/>
      <c r="H6" s="37"/>
      <c r="I6" s="38"/>
      <c r="J6" s="39"/>
      <c r="K6" s="23" t="s">
        <v>19</v>
      </c>
    </row>
    <row r="7" ht="78.75" spans="1:11">
      <c r="A7" s="15">
        <v>2</v>
      </c>
      <c r="B7" s="16" t="s">
        <v>12</v>
      </c>
      <c r="C7" s="17" t="s">
        <v>13</v>
      </c>
      <c r="D7" s="18" t="s">
        <v>20</v>
      </c>
      <c r="E7" s="18" t="str">
        <f>_xlfn.DISPIMG("ID_225C6FD15062409EA6254269EA53DC08",1)</f>
        <v>=DISPIMG("ID_225C6FD15062409EA6254269EA53DC08",1)</v>
      </c>
      <c r="F7" s="19" t="s">
        <v>21</v>
      </c>
      <c r="G7" s="20">
        <v>1</v>
      </c>
      <c r="H7" s="20" t="s">
        <v>16</v>
      </c>
      <c r="I7" s="21"/>
      <c r="J7" s="22"/>
      <c r="K7" s="23" t="s">
        <v>22</v>
      </c>
    </row>
    <row r="8" ht="270" spans="1:11">
      <c r="A8" s="24"/>
      <c r="B8" s="25"/>
      <c r="C8" s="26"/>
      <c r="D8" s="27"/>
      <c r="E8" s="27"/>
      <c r="F8" s="28"/>
      <c r="G8" s="29"/>
      <c r="H8" s="29"/>
      <c r="I8" s="30"/>
      <c r="J8" s="31"/>
      <c r="K8" s="23" t="s">
        <v>23</v>
      </c>
    </row>
    <row r="9" ht="112.5" spans="1:11">
      <c r="A9" s="32"/>
      <c r="B9" s="33"/>
      <c r="C9" s="34"/>
      <c r="D9" s="35"/>
      <c r="E9" s="35"/>
      <c r="F9" s="36"/>
      <c r="G9" s="37"/>
      <c r="H9" s="37"/>
      <c r="I9" s="38"/>
      <c r="J9" s="39"/>
      <c r="K9" s="23" t="s">
        <v>24</v>
      </c>
    </row>
    <row r="10" ht="67.5" spans="1:11">
      <c r="A10" s="15">
        <v>3</v>
      </c>
      <c r="B10" s="16" t="s">
        <v>12</v>
      </c>
      <c r="C10" s="17" t="s">
        <v>13</v>
      </c>
      <c r="D10" s="18" t="s">
        <v>25</v>
      </c>
      <c r="E10" s="18" t="str">
        <f>_xlfn.DISPIMG("ID_E0652AB698174982B6D12C7A698F367B",1)</f>
        <v>=DISPIMG("ID_E0652AB698174982B6D12C7A698F367B",1)</v>
      </c>
      <c r="F10" s="19" t="s">
        <v>26</v>
      </c>
      <c r="G10" s="20">
        <v>1</v>
      </c>
      <c r="H10" s="20" t="s">
        <v>16</v>
      </c>
      <c r="I10" s="21"/>
      <c r="J10" s="22"/>
      <c r="K10" s="23" t="s">
        <v>27</v>
      </c>
    </row>
    <row r="11" ht="247.5" spans="1:11">
      <c r="A11" s="24"/>
      <c r="B11" s="25"/>
      <c r="C11" s="26"/>
      <c r="D11" s="27"/>
      <c r="E11" s="27"/>
      <c r="F11" s="28"/>
      <c r="G11" s="29"/>
      <c r="H11" s="29"/>
      <c r="I11" s="30"/>
      <c r="J11" s="31"/>
      <c r="K11" s="23" t="s">
        <v>28</v>
      </c>
    </row>
    <row r="12" ht="90" spans="1:11">
      <c r="A12" s="32"/>
      <c r="B12" s="33"/>
      <c r="C12" s="34"/>
      <c r="D12" s="35"/>
      <c r="E12" s="35"/>
      <c r="F12" s="36"/>
      <c r="G12" s="37"/>
      <c r="H12" s="37"/>
      <c r="I12" s="38"/>
      <c r="J12" s="39"/>
      <c r="K12" s="23" t="s">
        <v>29</v>
      </c>
    </row>
    <row r="13" ht="56.25" spans="1:11">
      <c r="A13" s="15">
        <v>4</v>
      </c>
      <c r="B13" s="16" t="s">
        <v>12</v>
      </c>
      <c r="C13" s="17" t="s">
        <v>13</v>
      </c>
      <c r="D13" s="18" t="s">
        <v>30</v>
      </c>
      <c r="E13" s="18" t="str">
        <f>_xlfn.DISPIMG("ID_2DE905A88243488792CD4859091E3E86",1)</f>
        <v>=DISPIMG("ID_2DE905A88243488792CD4859091E3E86",1)</v>
      </c>
      <c r="F13" s="19" t="s">
        <v>31</v>
      </c>
      <c r="G13" s="20">
        <v>1</v>
      </c>
      <c r="H13" s="20" t="s">
        <v>16</v>
      </c>
      <c r="I13" s="21"/>
      <c r="J13" s="22"/>
      <c r="K13" s="23" t="s">
        <v>32</v>
      </c>
    </row>
    <row r="14" ht="258.75" spans="1:11">
      <c r="A14" s="32"/>
      <c r="B14" s="33"/>
      <c r="C14" s="34"/>
      <c r="D14" s="35"/>
      <c r="E14" s="35"/>
      <c r="F14" s="36"/>
      <c r="G14" s="37"/>
      <c r="H14" s="37"/>
      <c r="I14" s="38"/>
      <c r="J14" s="39"/>
      <c r="K14" s="23" t="s">
        <v>33</v>
      </c>
    </row>
    <row r="15" ht="114.05" spans="1:11">
      <c r="A15" s="40">
        <v>5</v>
      </c>
      <c r="B15" s="41" t="s">
        <v>12</v>
      </c>
      <c r="C15" s="42" t="s">
        <v>13</v>
      </c>
      <c r="D15" s="43" t="s">
        <v>34</v>
      </c>
      <c r="E15" s="43" t="str">
        <f>_xlfn.DISPIMG("ID_9D20423FD5A64C8BAF12BAE93EAEF87F",1)</f>
        <v>=DISPIMG("ID_9D20423FD5A64C8BAF12BAE93EAEF87F",1)</v>
      </c>
      <c r="F15" s="44" t="s">
        <v>35</v>
      </c>
      <c r="G15" s="45">
        <v>1</v>
      </c>
      <c r="H15" s="45" t="s">
        <v>16</v>
      </c>
      <c r="I15" s="46"/>
      <c r="J15" s="47"/>
      <c r="K15" s="23" t="s">
        <v>36</v>
      </c>
    </row>
    <row r="16" ht="55.7" spans="1:11">
      <c r="A16" s="40">
        <v>6</v>
      </c>
      <c r="B16" s="41" t="s">
        <v>12</v>
      </c>
      <c r="C16" s="42" t="s">
        <v>13</v>
      </c>
      <c r="D16" s="43" t="s">
        <v>37</v>
      </c>
      <c r="E16" s="43" t="str">
        <f>_xlfn.DISPIMG("ID_337804C0A0084D9CAF76E13E313955E2",1)</f>
        <v>=DISPIMG("ID_337804C0A0084D9CAF76E13E313955E2",1)</v>
      </c>
      <c r="F16" s="44" t="s">
        <v>38</v>
      </c>
      <c r="G16" s="45">
        <v>1</v>
      </c>
      <c r="H16" s="45" t="s">
        <v>16</v>
      </c>
      <c r="I16" s="48"/>
      <c r="J16" s="47"/>
      <c r="K16" s="23" t="s">
        <v>39</v>
      </c>
    </row>
    <row r="17" ht="59" spans="1:11">
      <c r="A17" s="40">
        <v>7</v>
      </c>
      <c r="B17" s="41" t="s">
        <v>12</v>
      </c>
      <c r="C17" s="42" t="s">
        <v>13</v>
      </c>
      <c r="D17" s="43" t="s">
        <v>37</v>
      </c>
      <c r="E17" s="43" t="str">
        <f>_xlfn.DISPIMG("ID_C5C846616B524B44B3235629ECE19187",1)</f>
        <v>=DISPIMG("ID_C5C846616B524B44B3235629ECE19187",1)</v>
      </c>
      <c r="F17" s="44" t="s">
        <v>40</v>
      </c>
      <c r="G17" s="45">
        <v>1</v>
      </c>
      <c r="H17" s="45" t="s">
        <v>16</v>
      </c>
      <c r="I17" s="48"/>
      <c r="J17" s="47"/>
      <c r="K17" s="23" t="s">
        <v>41</v>
      </c>
    </row>
    <row r="18" ht="90.6" spans="1:11">
      <c r="A18" s="40">
        <v>8</v>
      </c>
      <c r="B18" s="41" t="s">
        <v>12</v>
      </c>
      <c r="C18" s="42" t="s">
        <v>42</v>
      </c>
      <c r="D18" s="43" t="s">
        <v>43</v>
      </c>
      <c r="E18" s="43" t="str">
        <f>_xlfn.DISPIMG("ID_32A20D6DB13D4B1BA1CFF80D3BDACE91",1)</f>
        <v>=DISPIMG("ID_32A20D6DB13D4B1BA1CFF80D3BDACE91",1)</v>
      </c>
      <c r="F18" s="44" t="s">
        <v>44</v>
      </c>
      <c r="G18" s="45">
        <v>1</v>
      </c>
      <c r="H18" s="45" t="s">
        <v>45</v>
      </c>
      <c r="I18" s="48"/>
      <c r="J18" s="47"/>
      <c r="K18" s="23" t="s">
        <v>46</v>
      </c>
    </row>
    <row r="19" ht="67.5" spans="1:11">
      <c r="A19" s="15">
        <v>9</v>
      </c>
      <c r="B19" s="16" t="s">
        <v>12</v>
      </c>
      <c r="C19" s="17" t="s">
        <v>42</v>
      </c>
      <c r="D19" s="18" t="s">
        <v>47</v>
      </c>
      <c r="E19" s="18" t="str">
        <f>_xlfn.DISPIMG("ID_F01E16607A554DF29C9103080DC2F9EC",1)</f>
        <v>=DISPIMG("ID_F01E16607A554DF29C9103080DC2F9EC",1)</v>
      </c>
      <c r="F19" s="19" t="s">
        <v>48</v>
      </c>
      <c r="G19" s="20">
        <v>1</v>
      </c>
      <c r="H19" s="20" t="s">
        <v>16</v>
      </c>
      <c r="I19" s="21"/>
      <c r="J19" s="22"/>
      <c r="K19" s="23" t="s">
        <v>49</v>
      </c>
    </row>
    <row r="20" ht="213.75" spans="1:11">
      <c r="A20" s="24"/>
      <c r="B20" s="25"/>
      <c r="C20" s="26"/>
      <c r="D20" s="27"/>
      <c r="E20" s="27"/>
      <c r="F20" s="28"/>
      <c r="G20" s="29"/>
      <c r="H20" s="29"/>
      <c r="I20" s="30"/>
      <c r="J20" s="31"/>
      <c r="K20" s="23" t="s">
        <v>50</v>
      </c>
    </row>
    <row r="21" ht="78.75" spans="1:11">
      <c r="A21" s="15">
        <v>10</v>
      </c>
      <c r="B21" s="16" t="s">
        <v>12</v>
      </c>
      <c r="C21" s="17" t="s">
        <v>51</v>
      </c>
      <c r="D21" s="18" t="s">
        <v>52</v>
      </c>
      <c r="E21" s="18" t="str">
        <f>_xlfn.DISPIMG("ID_FEAD7624921C420D840163DC7AE327CB",1)</f>
        <v>=DISPIMG("ID_FEAD7624921C420D840163DC7AE327CB",1)</v>
      </c>
      <c r="F21" s="19" t="s">
        <v>53</v>
      </c>
      <c r="G21" s="20">
        <v>1</v>
      </c>
      <c r="H21" s="20" t="s">
        <v>16</v>
      </c>
      <c r="I21" s="21"/>
      <c r="J21" s="22"/>
      <c r="K21" s="23" t="s">
        <v>54</v>
      </c>
    </row>
    <row r="22" ht="112.5" spans="1:11">
      <c r="A22" s="32"/>
      <c r="B22" s="33"/>
      <c r="C22" s="34"/>
      <c r="D22" s="35"/>
      <c r="E22" s="35"/>
      <c r="F22" s="36"/>
      <c r="G22" s="37"/>
      <c r="H22" s="37"/>
      <c r="I22" s="38"/>
      <c r="J22" s="39"/>
      <c r="K22" s="23" t="s">
        <v>55</v>
      </c>
    </row>
    <row r="23" ht="147.95" spans="1:11">
      <c r="A23" s="40">
        <v>11</v>
      </c>
      <c r="B23" s="41" t="s">
        <v>12</v>
      </c>
      <c r="C23" s="42" t="s">
        <v>51</v>
      </c>
      <c r="D23" s="43" t="s">
        <v>47</v>
      </c>
      <c r="E23" s="43" t="str">
        <f>_xlfn.DISPIMG("ID_DBA3A3B877C2452F8F17C3CA6986F55A",1)</f>
        <v>=DISPIMG("ID_DBA3A3B877C2452F8F17C3CA6986F55A",1)</v>
      </c>
      <c r="F23" s="44" t="s">
        <v>48</v>
      </c>
      <c r="G23" s="45">
        <v>1</v>
      </c>
      <c r="H23" s="45" t="s">
        <v>16</v>
      </c>
      <c r="I23" s="49"/>
      <c r="J23" s="47"/>
      <c r="K23" s="23" t="s">
        <v>56</v>
      </c>
    </row>
    <row r="24" ht="45" spans="1:11">
      <c r="A24" s="15">
        <v>12</v>
      </c>
      <c r="B24" s="16" t="s">
        <v>12</v>
      </c>
      <c r="C24" s="17" t="s">
        <v>57</v>
      </c>
      <c r="D24" s="18" t="s">
        <v>58</v>
      </c>
      <c r="E24" s="18" t="str">
        <f>_xlfn.DISPIMG("ID_7A65BF9D880345F4B38FEBBF903AC238",1)</f>
        <v>=DISPIMG("ID_7A65BF9D880345F4B38FEBBF903AC238",1)</v>
      </c>
      <c r="F24" s="19" t="s">
        <v>59</v>
      </c>
      <c r="G24" s="20">
        <v>8</v>
      </c>
      <c r="H24" s="20" t="s">
        <v>16</v>
      </c>
      <c r="I24" s="21"/>
      <c r="J24" s="22"/>
      <c r="K24" s="23" t="s">
        <v>60</v>
      </c>
    </row>
    <row r="25" ht="101.25" spans="1:11">
      <c r="A25" s="32"/>
      <c r="B25" s="33"/>
      <c r="C25" s="34"/>
      <c r="D25" s="35"/>
      <c r="E25" s="35"/>
      <c r="F25" s="36"/>
      <c r="G25" s="37"/>
      <c r="H25" s="37"/>
      <c r="I25" s="38"/>
      <c r="J25" s="39"/>
      <c r="K25" s="23" t="s">
        <v>61</v>
      </c>
    </row>
    <row r="26" ht="172.75" spans="1:11">
      <c r="A26" s="40">
        <v>13</v>
      </c>
      <c r="B26" s="41" t="s">
        <v>12</v>
      </c>
      <c r="C26" s="42" t="s">
        <v>62</v>
      </c>
      <c r="D26" s="43" t="s">
        <v>58</v>
      </c>
      <c r="E26" s="43" t="str">
        <f>_xlfn.DISPIMG("ID_657FB4C41051429F8FE4870424FCFF19",1)</f>
        <v>=DISPIMG("ID_657FB4C41051429F8FE4870424FCFF19",1)</v>
      </c>
      <c r="F26" s="44" t="s">
        <v>59</v>
      </c>
      <c r="G26" s="45">
        <v>1</v>
      </c>
      <c r="H26" s="45" t="s">
        <v>16</v>
      </c>
      <c r="I26" s="48"/>
      <c r="J26" s="47"/>
      <c r="K26" s="23" t="s">
        <v>60</v>
      </c>
    </row>
    <row r="27" ht="208.75" spans="1:11">
      <c r="A27" s="40">
        <v>14</v>
      </c>
      <c r="B27" s="41" t="s">
        <v>12</v>
      </c>
      <c r="C27" s="42" t="s">
        <v>63</v>
      </c>
      <c r="D27" s="43" t="s">
        <v>64</v>
      </c>
      <c r="E27" s="43" t="str">
        <f>_xlfn.DISPIMG("ID_EE43943007AB4E26AAF7855CB222F8DB",1)</f>
        <v>=DISPIMG("ID_EE43943007AB4E26AAF7855CB222F8DB",1)</v>
      </c>
      <c r="F27" s="44" t="s">
        <v>65</v>
      </c>
      <c r="G27" s="45">
        <v>13</v>
      </c>
      <c r="H27" s="45" t="s">
        <v>16</v>
      </c>
      <c r="I27" s="48"/>
      <c r="J27" s="47"/>
      <c r="K27" s="23" t="s">
        <v>66</v>
      </c>
    </row>
    <row r="28" ht="114.05" spans="1:11">
      <c r="A28" s="40">
        <v>15</v>
      </c>
      <c r="B28" s="41" t="s">
        <v>12</v>
      </c>
      <c r="C28" s="42" t="s">
        <v>67</v>
      </c>
      <c r="D28" s="43" t="s">
        <v>34</v>
      </c>
      <c r="E28" s="43" t="str">
        <f>_xlfn.DISPIMG("ID_9BE944350CB140BAA92FF755193AF560",1)</f>
        <v>=DISPIMG("ID_9BE944350CB140BAA92FF755193AF560",1)</v>
      </c>
      <c r="F28" s="44" t="s">
        <v>35</v>
      </c>
      <c r="G28" s="45">
        <v>1</v>
      </c>
      <c r="H28" s="45" t="s">
        <v>16</v>
      </c>
      <c r="I28" s="48"/>
      <c r="J28" s="47"/>
      <c r="K28" s="23" t="s">
        <v>36</v>
      </c>
    </row>
    <row r="29" ht="67.5" spans="1:11">
      <c r="A29" s="40">
        <v>16</v>
      </c>
      <c r="B29" s="41" t="s">
        <v>12</v>
      </c>
      <c r="C29" s="42" t="s">
        <v>67</v>
      </c>
      <c r="D29" s="43" t="s">
        <v>25</v>
      </c>
      <c r="E29" s="43" t="str">
        <f>_xlfn.DISPIMG("ID_63E25B3829FE402A8CF04532547C5EAD",1)</f>
        <v>=DISPIMG("ID_63E25B3829FE402A8CF04532547C5EAD",1)</v>
      </c>
      <c r="F29" s="44" t="s">
        <v>68</v>
      </c>
      <c r="G29" s="45">
        <v>1</v>
      </c>
      <c r="H29" s="45" t="s">
        <v>16</v>
      </c>
      <c r="I29" s="48"/>
      <c r="J29" s="47"/>
      <c r="K29" s="23" t="s">
        <v>69</v>
      </c>
    </row>
    <row r="30" ht="55.7" spans="1:11">
      <c r="A30" s="40">
        <v>17</v>
      </c>
      <c r="B30" s="41" t="s">
        <v>12</v>
      </c>
      <c r="C30" s="42" t="s">
        <v>67</v>
      </c>
      <c r="D30" s="43" t="s">
        <v>37</v>
      </c>
      <c r="E30" s="43" t="str">
        <f>_xlfn.DISPIMG("ID_F5A6A840895C44D08A5FCA38B0D20A71",1)</f>
        <v>=DISPIMG("ID_F5A6A840895C44D08A5FCA38B0D20A71",1)</v>
      </c>
      <c r="F30" s="44" t="s">
        <v>38</v>
      </c>
      <c r="G30" s="45">
        <v>1</v>
      </c>
      <c r="H30" s="45" t="s">
        <v>16</v>
      </c>
      <c r="I30" s="48"/>
      <c r="J30" s="47"/>
      <c r="K30" s="23" t="s">
        <v>39</v>
      </c>
    </row>
    <row r="31" ht="59" spans="1:11">
      <c r="A31" s="40">
        <v>18</v>
      </c>
      <c r="B31" s="41" t="s">
        <v>12</v>
      </c>
      <c r="C31" s="42" t="s">
        <v>67</v>
      </c>
      <c r="D31" s="43" t="s">
        <v>37</v>
      </c>
      <c r="E31" s="43" t="str">
        <f>_xlfn.DISPIMG("ID_D207C074EB9948C19C4A7630FB8954ED",1)</f>
        <v>=DISPIMG("ID_D207C074EB9948C19C4A7630FB8954ED",1)</v>
      </c>
      <c r="F31" s="44" t="s">
        <v>70</v>
      </c>
      <c r="G31" s="45">
        <v>1</v>
      </c>
      <c r="H31" s="45" t="s">
        <v>16</v>
      </c>
      <c r="I31" s="48"/>
      <c r="J31" s="47"/>
      <c r="K31" s="23" t="s">
        <v>41</v>
      </c>
    </row>
    <row r="32" ht="58.55" spans="1:11">
      <c r="A32" s="40">
        <v>19</v>
      </c>
      <c r="B32" s="41" t="s">
        <v>12</v>
      </c>
      <c r="C32" s="42" t="s">
        <v>67</v>
      </c>
      <c r="D32" s="43" t="s">
        <v>30</v>
      </c>
      <c r="E32" s="43" t="str">
        <f>_xlfn.DISPIMG("ID_3E4D03DBCC574A028A7D071E6AFB8693",1)</f>
        <v>=DISPIMG("ID_3E4D03DBCC574A028A7D071E6AFB8693",1)</v>
      </c>
      <c r="F32" s="44" t="s">
        <v>71</v>
      </c>
      <c r="G32" s="45">
        <v>1</v>
      </c>
      <c r="H32" s="45" t="s">
        <v>16</v>
      </c>
      <c r="I32" s="48"/>
      <c r="J32" s="47"/>
      <c r="K32" s="23" t="s">
        <v>32</v>
      </c>
    </row>
    <row r="33" ht="56.25" spans="1:11">
      <c r="A33" s="15">
        <v>20</v>
      </c>
      <c r="B33" s="16" t="s">
        <v>12</v>
      </c>
      <c r="C33" s="17" t="s">
        <v>72</v>
      </c>
      <c r="D33" s="18" t="s">
        <v>73</v>
      </c>
      <c r="E33" s="18" t="str">
        <f>_xlfn.DISPIMG("ID_12476B6956ED4F4990016F0C1E36C1EA",1)</f>
        <v>=DISPIMG("ID_12476B6956ED4F4990016F0C1E36C1EA",1)</v>
      </c>
      <c r="F33" s="19" t="s">
        <v>74</v>
      </c>
      <c r="G33" s="20">
        <v>5</v>
      </c>
      <c r="H33" s="20" t="s">
        <v>16</v>
      </c>
      <c r="I33" s="21"/>
      <c r="J33" s="22"/>
      <c r="K33" s="23" t="s">
        <v>75</v>
      </c>
    </row>
    <row r="34" ht="135" spans="1:11">
      <c r="A34" s="32"/>
      <c r="B34" s="33"/>
      <c r="C34" s="34"/>
      <c r="D34" s="35"/>
      <c r="E34" s="35"/>
      <c r="F34" s="36"/>
      <c r="G34" s="37"/>
      <c r="H34" s="37"/>
      <c r="I34" s="38"/>
      <c r="J34" s="39"/>
      <c r="K34" s="23" t="s">
        <v>76</v>
      </c>
    </row>
    <row r="35" ht="56.25" spans="1:11">
      <c r="A35" s="15">
        <v>21</v>
      </c>
      <c r="B35" s="16" t="s">
        <v>12</v>
      </c>
      <c r="C35" s="17" t="s">
        <v>77</v>
      </c>
      <c r="D35" s="18" t="s">
        <v>78</v>
      </c>
      <c r="E35" s="18" t="str">
        <f>_xlfn.DISPIMG("ID_8E2F458277D0486884DEB431D53B575A",1)</f>
        <v>=DISPIMG("ID_8E2F458277D0486884DEB431D53B575A",1)</v>
      </c>
      <c r="F35" s="19" t="s">
        <v>79</v>
      </c>
      <c r="G35" s="20">
        <v>1</v>
      </c>
      <c r="H35" s="20" t="s">
        <v>16</v>
      </c>
      <c r="I35" s="21"/>
      <c r="J35" s="22"/>
      <c r="K35" s="23" t="s">
        <v>80</v>
      </c>
    </row>
    <row r="36" ht="258.75" spans="1:11">
      <c r="A36" s="32"/>
      <c r="B36" s="33"/>
      <c r="C36" s="34"/>
      <c r="D36" s="35"/>
      <c r="E36" s="35"/>
      <c r="F36" s="36"/>
      <c r="G36" s="37"/>
      <c r="H36" s="37"/>
      <c r="I36" s="38"/>
      <c r="J36" s="39"/>
      <c r="K36" s="23" t="s">
        <v>81</v>
      </c>
    </row>
    <row r="37" ht="87" customHeight="1" spans="1:11">
      <c r="A37" s="40">
        <v>22</v>
      </c>
      <c r="B37" s="41" t="s">
        <v>12</v>
      </c>
      <c r="C37" s="42" t="s">
        <v>77</v>
      </c>
      <c r="D37" s="43" t="s">
        <v>78</v>
      </c>
      <c r="E37" s="43" t="str">
        <f>_xlfn.DISPIMG("ID_C5F6523745534E35B7D7A28911121B0F",1)</f>
        <v>=DISPIMG("ID_C5F6523745534E35B7D7A28911121B0F",1)</v>
      </c>
      <c r="F37" s="44" t="s">
        <v>82</v>
      </c>
      <c r="G37" s="45">
        <v>1</v>
      </c>
      <c r="H37" s="45" t="s">
        <v>16</v>
      </c>
      <c r="I37" s="48"/>
      <c r="J37" s="47"/>
      <c r="K37" s="23" t="s">
        <v>83</v>
      </c>
    </row>
    <row r="38" ht="87" customHeight="1" spans="1:11">
      <c r="A38" s="40">
        <v>23</v>
      </c>
      <c r="B38" s="41" t="s">
        <v>12</v>
      </c>
      <c r="C38" s="42" t="s">
        <v>77</v>
      </c>
      <c r="D38" s="43" t="s">
        <v>78</v>
      </c>
      <c r="E38" s="43" t="str">
        <f>_xlfn.DISPIMG("ID_32E36A1BFFB444A5BD774B92649285D0",1)</f>
        <v>=DISPIMG("ID_32E36A1BFFB444A5BD774B92649285D0",1)</v>
      </c>
      <c r="F38" s="44" t="s">
        <v>84</v>
      </c>
      <c r="G38" s="45">
        <v>1</v>
      </c>
      <c r="H38" s="45" t="s">
        <v>16</v>
      </c>
      <c r="I38" s="48"/>
      <c r="J38" s="47"/>
      <c r="K38" s="23" t="s">
        <v>83</v>
      </c>
    </row>
    <row r="39" ht="87" customHeight="1" spans="1:11">
      <c r="A39" s="40">
        <v>24</v>
      </c>
      <c r="B39" s="41" t="s">
        <v>12</v>
      </c>
      <c r="C39" s="42" t="s">
        <v>85</v>
      </c>
      <c r="D39" s="43" t="s">
        <v>86</v>
      </c>
      <c r="E39" s="43" t="str">
        <f>_xlfn.DISPIMG("ID_8CB5BD4682534B72B1F0D871ECF3F1B1",1)</f>
        <v>=DISPIMG("ID_8CB5BD4682534B72B1F0D871ECF3F1B1",1)</v>
      </c>
      <c r="F39" s="44" t="s">
        <v>87</v>
      </c>
      <c r="G39" s="45">
        <v>1</v>
      </c>
      <c r="H39" s="45" t="s">
        <v>16</v>
      </c>
      <c r="I39" s="48"/>
      <c r="J39" s="47"/>
      <c r="K39" s="23" t="s">
        <v>88</v>
      </c>
    </row>
    <row r="40" ht="87" customHeight="1" spans="1:11">
      <c r="A40" s="40">
        <v>25</v>
      </c>
      <c r="B40" s="41" t="s">
        <v>12</v>
      </c>
      <c r="C40" s="42" t="s">
        <v>85</v>
      </c>
      <c r="D40" s="43" t="s">
        <v>34</v>
      </c>
      <c r="E40" s="43" t="str">
        <f>_xlfn.DISPIMG("ID_188D15E8EFA14D0DBC61BD18BE0C45E4",1)</f>
        <v>=DISPIMG("ID_188D15E8EFA14D0DBC61BD18BE0C45E4",1)</v>
      </c>
      <c r="F40" s="44" t="s">
        <v>89</v>
      </c>
      <c r="G40" s="45">
        <v>1</v>
      </c>
      <c r="H40" s="45" t="s">
        <v>16</v>
      </c>
      <c r="I40" s="48"/>
      <c r="J40" s="47"/>
      <c r="K40" s="23" t="s">
        <v>36</v>
      </c>
    </row>
    <row r="41" ht="87" customHeight="1" spans="1:11">
      <c r="A41" s="40">
        <v>26</v>
      </c>
      <c r="B41" s="41" t="s">
        <v>12</v>
      </c>
      <c r="C41" s="42" t="s">
        <v>85</v>
      </c>
      <c r="D41" s="43" t="s">
        <v>25</v>
      </c>
      <c r="E41" s="43" t="str">
        <f>_xlfn.DISPIMG("ID_1F4367DA82024B4685184CBACB5F4076",1)</f>
        <v>=DISPIMG("ID_1F4367DA82024B4685184CBACB5F4076",1)</v>
      </c>
      <c r="F41" s="44" t="s">
        <v>90</v>
      </c>
      <c r="G41" s="45">
        <v>1</v>
      </c>
      <c r="H41" s="45" t="s">
        <v>16</v>
      </c>
      <c r="I41" s="48"/>
      <c r="J41" s="47"/>
      <c r="K41" s="23" t="s">
        <v>69</v>
      </c>
    </row>
    <row r="42" ht="87" customHeight="1" spans="1:11">
      <c r="A42" s="40">
        <v>27</v>
      </c>
      <c r="B42" s="41" t="s">
        <v>12</v>
      </c>
      <c r="C42" s="42" t="s">
        <v>85</v>
      </c>
      <c r="D42" s="43" t="s">
        <v>37</v>
      </c>
      <c r="E42" s="43" t="str">
        <f>_xlfn.DISPIMG("ID_51961DE7BE6B447A95040C4ED4B0FD25",1)</f>
        <v>=DISPIMG("ID_51961DE7BE6B447A95040C4ED4B0FD25",1)</v>
      </c>
      <c r="F42" s="44" t="s">
        <v>38</v>
      </c>
      <c r="G42" s="45">
        <v>1</v>
      </c>
      <c r="H42" s="45" t="s">
        <v>16</v>
      </c>
      <c r="I42" s="48"/>
      <c r="J42" s="47"/>
      <c r="K42" s="23" t="s">
        <v>39</v>
      </c>
    </row>
    <row r="43" ht="87" customHeight="1" spans="1:11">
      <c r="A43" s="40">
        <v>28</v>
      </c>
      <c r="B43" s="41" t="s">
        <v>12</v>
      </c>
      <c r="C43" s="42" t="s">
        <v>85</v>
      </c>
      <c r="D43" s="43" t="s">
        <v>37</v>
      </c>
      <c r="E43" s="43" t="str">
        <f>_xlfn.DISPIMG("ID_4B234D42486F417385C62A24B3D2082D",1)</f>
        <v>=DISPIMG("ID_4B234D42486F417385C62A24B3D2082D",1)</v>
      </c>
      <c r="F43" s="44" t="s">
        <v>91</v>
      </c>
      <c r="G43" s="45">
        <v>1</v>
      </c>
      <c r="H43" s="45" t="s">
        <v>16</v>
      </c>
      <c r="I43" s="48"/>
      <c r="J43" s="47"/>
      <c r="K43" s="23" t="s">
        <v>41</v>
      </c>
    </row>
    <row r="44" ht="87" customHeight="1" spans="1:11">
      <c r="A44" s="40">
        <v>29</v>
      </c>
      <c r="B44" s="41" t="s">
        <v>12</v>
      </c>
      <c r="C44" s="42" t="s">
        <v>85</v>
      </c>
      <c r="D44" s="43" t="s">
        <v>30</v>
      </c>
      <c r="E44" s="43" t="str">
        <f>_xlfn.DISPIMG("ID_C5D6CCF34BF74C82997FA884C2B96DAD",1)</f>
        <v>=DISPIMG("ID_C5D6CCF34BF74C82997FA884C2B96DAD",1)</v>
      </c>
      <c r="F44" s="44" t="s">
        <v>92</v>
      </c>
      <c r="G44" s="45">
        <v>1</v>
      </c>
      <c r="H44" s="45" t="s">
        <v>16</v>
      </c>
      <c r="I44" s="48"/>
      <c r="J44" s="47"/>
      <c r="K44" s="23" t="s">
        <v>32</v>
      </c>
    </row>
    <row r="45" ht="87" customHeight="1" spans="1:11">
      <c r="A45" s="40">
        <v>30</v>
      </c>
      <c r="B45" s="41" t="s">
        <v>12</v>
      </c>
      <c r="C45" s="42" t="s">
        <v>93</v>
      </c>
      <c r="D45" s="43" t="s">
        <v>78</v>
      </c>
      <c r="E45" s="43" t="str">
        <f>_xlfn.DISPIMG("ID_E52A77ED79AD48F4A3ED244CB51BB960",1)</f>
        <v>=DISPIMG("ID_E52A77ED79AD48F4A3ED244CB51BB960",1)</v>
      </c>
      <c r="F45" s="44" t="s">
        <v>94</v>
      </c>
      <c r="G45" s="45">
        <v>1</v>
      </c>
      <c r="H45" s="45" t="s">
        <v>16</v>
      </c>
      <c r="I45" s="48"/>
      <c r="J45" s="47"/>
      <c r="K45" s="23" t="s">
        <v>83</v>
      </c>
    </row>
    <row r="46" ht="87" customHeight="1" spans="1:11">
      <c r="A46" s="40">
        <v>31</v>
      </c>
      <c r="B46" s="41" t="s">
        <v>12</v>
      </c>
      <c r="C46" s="42" t="s">
        <v>95</v>
      </c>
      <c r="D46" s="43" t="s">
        <v>96</v>
      </c>
      <c r="E46" s="43" t="str">
        <f>_xlfn.DISPIMG("ID_2601533758A747589802ACA46A055901",1)</f>
        <v>=DISPIMG("ID_2601533758A747589802ACA46A055901",1)</v>
      </c>
      <c r="F46" s="44" t="s">
        <v>97</v>
      </c>
      <c r="G46" s="45">
        <v>1</v>
      </c>
      <c r="H46" s="45" t="s">
        <v>16</v>
      </c>
      <c r="I46" s="48"/>
      <c r="J46" s="47"/>
      <c r="K46" s="23" t="s">
        <v>98</v>
      </c>
    </row>
    <row r="47" ht="29.25" customHeight="1" spans="1:11">
      <c r="A47" s="50" t="s">
        <v>99</v>
      </c>
      <c r="B47" s="51"/>
      <c r="C47" s="51"/>
      <c r="D47" s="51"/>
      <c r="E47" s="51"/>
      <c r="F47" s="51"/>
      <c r="G47" s="51"/>
      <c r="H47" s="51"/>
      <c r="I47" s="52"/>
      <c r="J47" s="53"/>
      <c r="K47" s="53"/>
    </row>
    <row r="48" ht="33" customHeight="1" spans="1:11">
      <c r="A48" s="50" t="s">
        <v>100</v>
      </c>
      <c r="B48" s="51"/>
      <c r="C48" s="51"/>
      <c r="D48" s="51"/>
      <c r="E48" s="51"/>
      <c r="F48" s="51"/>
      <c r="G48" s="51"/>
      <c r="H48" s="51"/>
      <c r="I48" s="52"/>
      <c r="J48" s="53"/>
      <c r="K48" s="53"/>
    </row>
    <row r="49" ht="29.25" customHeight="1" spans="1:11">
      <c r="A49" s="50" t="s">
        <v>101</v>
      </c>
      <c r="B49" s="51"/>
      <c r="C49" s="51"/>
      <c r="D49" s="51"/>
      <c r="E49" s="51"/>
      <c r="F49" s="51"/>
      <c r="G49" s="51"/>
      <c r="H49" s="51"/>
      <c r="I49" s="52"/>
      <c r="J49" s="53"/>
      <c r="K49" s="53"/>
    </row>
    <row r="50" ht="33" customHeight="1" spans="1:11">
      <c r="A50" s="50" t="s">
        <v>102</v>
      </c>
      <c r="B50" s="51"/>
      <c r="C50" s="51"/>
      <c r="D50" s="51"/>
      <c r="E50" s="51"/>
      <c r="F50" s="51"/>
      <c r="G50" s="51"/>
      <c r="H50" s="51"/>
      <c r="I50" s="52"/>
      <c r="J50" s="53"/>
      <c r="K50" s="53"/>
    </row>
  </sheetData>
  <autoFilter xmlns:etc="http://www.wps.cn/officeDocument/2017/etCustomData" ref="A3:K48" etc:filterBottomFollowUsedRange="0">
    <extLst/>
  </autoFilter>
  <mergeCells count="99">
    <mergeCell ref="A1:K1"/>
    <mergeCell ref="A47:I47"/>
    <mergeCell ref="J47:K47"/>
    <mergeCell ref="A48:I48"/>
    <mergeCell ref="J48:K48"/>
    <mergeCell ref="A49:I49"/>
    <mergeCell ref="J49:K49"/>
    <mergeCell ref="A50:I50"/>
    <mergeCell ref="J50:K50"/>
    <mergeCell ref="A4:A6"/>
    <mergeCell ref="A7:A9"/>
    <mergeCell ref="A10:A12"/>
    <mergeCell ref="A13:A14"/>
    <mergeCell ref="A19:A20"/>
    <mergeCell ref="A21:A22"/>
    <mergeCell ref="A24:A25"/>
    <mergeCell ref="A33:A34"/>
    <mergeCell ref="A35:A36"/>
    <mergeCell ref="B4:B6"/>
    <mergeCell ref="B7:B9"/>
    <mergeCell ref="B10:B12"/>
    <mergeCell ref="B13:B14"/>
    <mergeCell ref="B19:B20"/>
    <mergeCell ref="B21:B22"/>
    <mergeCell ref="B24:B25"/>
    <mergeCell ref="B33:B34"/>
    <mergeCell ref="B35:B36"/>
    <mergeCell ref="C4:C6"/>
    <mergeCell ref="C7:C9"/>
    <mergeCell ref="C10:C12"/>
    <mergeCell ref="C13:C14"/>
    <mergeCell ref="C19:C20"/>
    <mergeCell ref="C21:C22"/>
    <mergeCell ref="C24:C25"/>
    <mergeCell ref="C33:C34"/>
    <mergeCell ref="C35:C36"/>
    <mergeCell ref="D4:D6"/>
    <mergeCell ref="D7:D9"/>
    <mergeCell ref="D10:D12"/>
    <mergeCell ref="D13:D14"/>
    <mergeCell ref="D19:D20"/>
    <mergeCell ref="D21:D22"/>
    <mergeCell ref="D24:D25"/>
    <mergeCell ref="D33:D34"/>
    <mergeCell ref="D35:D36"/>
    <mergeCell ref="E4:E6"/>
    <mergeCell ref="E7:E9"/>
    <mergeCell ref="E10:E12"/>
    <mergeCell ref="E13:E14"/>
    <mergeCell ref="E19:E20"/>
    <mergeCell ref="E21:E22"/>
    <mergeCell ref="E24:E25"/>
    <mergeCell ref="E33:E34"/>
    <mergeCell ref="E35:E36"/>
    <mergeCell ref="F4:F6"/>
    <mergeCell ref="F7:F9"/>
    <mergeCell ref="F10:F12"/>
    <mergeCell ref="F13:F14"/>
    <mergeCell ref="F19:F20"/>
    <mergeCell ref="F21:F22"/>
    <mergeCell ref="F24:F25"/>
    <mergeCell ref="F33:F34"/>
    <mergeCell ref="F35:F36"/>
    <mergeCell ref="G4:G6"/>
    <mergeCell ref="G7:G9"/>
    <mergeCell ref="G10:G12"/>
    <mergeCell ref="G13:G14"/>
    <mergeCell ref="G19:G20"/>
    <mergeCell ref="G21:G22"/>
    <mergeCell ref="G24:G25"/>
    <mergeCell ref="G33:G34"/>
    <mergeCell ref="G35:G36"/>
    <mergeCell ref="H4:H6"/>
    <mergeCell ref="H7:H9"/>
    <mergeCell ref="H10:H12"/>
    <mergeCell ref="H13:H14"/>
    <mergeCell ref="H19:H20"/>
    <mergeCell ref="H21:H22"/>
    <mergeCell ref="H24:H25"/>
    <mergeCell ref="H33:H34"/>
    <mergeCell ref="H35:H36"/>
    <mergeCell ref="I4:I6"/>
    <mergeCell ref="I7:I9"/>
    <mergeCell ref="I10:I12"/>
    <mergeCell ref="I13:I14"/>
    <mergeCell ref="I19:I20"/>
    <mergeCell ref="I21:I22"/>
    <mergeCell ref="I24:I25"/>
    <mergeCell ref="I33:I34"/>
    <mergeCell ref="I35:I36"/>
    <mergeCell ref="J4:J6"/>
    <mergeCell ref="J7:J9"/>
    <mergeCell ref="J10:J12"/>
    <mergeCell ref="J13:J14"/>
    <mergeCell ref="J19:J20"/>
    <mergeCell ref="J21:J22"/>
    <mergeCell ref="J24:J25"/>
    <mergeCell ref="J33:J34"/>
    <mergeCell ref="J35:J36"/>
  </mergeCells>
  <pageMargins left="0.26" right="0.28" top="0.35" bottom="0.34" header="0.29" footer="0.14"/>
  <pageSetup paperSize="9" orientation="landscape" horizontalDpi="360" verticalDpi="360"/>
  <headerFooter alignWithMargins="0">
    <oddFooter>&amp;C&amp;10第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JUJUMAO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金辉 高</dc:creator>
  <cp:lastModifiedBy>M</cp:lastModifiedBy>
  <dcterms:created xsi:type="dcterms:W3CDTF">2005-09-09T06:06:00Z</dcterms:created>
  <cp:lastPrinted>2007-10-26T02:25:00Z</cp:lastPrinted>
  <dcterms:modified xsi:type="dcterms:W3CDTF">2026-08-14T07:58:08Z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489F4EAE7C034420B06579AB181D24A7_13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